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5806EF8E-FE41-4304-9490-E82D362CB71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Ağustos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7" l="1"/>
  <c r="L10" i="37" l="1"/>
  <c r="L9" i="37"/>
  <c r="L8" i="37"/>
  <c r="L7" i="37"/>
  <c r="F7" i="37"/>
  <c r="L5" i="37" l="1"/>
  <c r="L4" i="37"/>
  <c r="F9" i="37" l="1"/>
  <c r="F8" i="37" l="1"/>
  <c r="L6" i="37"/>
  <c r="F6" i="37"/>
  <c r="F5" i="37"/>
  <c r="F10" i="37" l="1"/>
  <c r="K11" i="37" l="1"/>
  <c r="I11" i="37"/>
  <c r="H11" i="37"/>
  <c r="G11" i="37"/>
  <c r="E11" i="37"/>
  <c r="F4" i="37"/>
  <c r="M7" i="37" l="1"/>
  <c r="L11" i="37"/>
  <c r="M8" i="37"/>
  <c r="M9" i="37"/>
  <c r="M5" i="37"/>
  <c r="M6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<sst xmlns="http://schemas.openxmlformats.org/spreadsheetml/2006/main" count="28" uniqueCount="26">
  <si>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</si>
  <si>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</si>
  <si>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</si>
  <si>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</si>
  <si>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</si>
  <si>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</si>
  <si>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</si>
  <si>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</si>
  <si>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</si>
  <si>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</si>
  <si>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</si>
  <si>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</si>
  <si>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</si>
  <si>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</si>
  <si>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</si>
  <si>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</si>
  <si>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</si>
  <si>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</si>
  <si>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</si>
  <si>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</si>
  <si>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</si>
  <si>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2.1. Aktif enerji bedeli (K7)</t>
  </si>
  <si>
    <t>2.Fiyat</t>
  </si>
  <si>
    <t>3. Ödeme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</si>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</sst>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C21" sqref="C21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5" x14ac:dyDescent="0.3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27</v>
      </c>
      <c r="F4" s="12">
        <f>(E4/$E$12)*1000</f>
        <v>1.9229399615412008</v>
      </c>
      <c r="G4" s="6">
        <v>17</v>
      </c>
      <c r="H4" s="6">
        <v>8</v>
      </c>
      <c r="I4" s="6">
        <v>0</v>
      </c>
      <c r="J4" s="6">
        <v>2</v>
      </c>
      <c r="K4" s="6">
        <v>0</v>
      </c>
      <c r="L4" s="13">
        <f>32/E4</f>
        <v>1.1851851851851851</v>
      </c>
      <c r="M4" s="12">
        <f>IF($E$11=0,0,100*E4/E$11)</f>
        <v>10.266159695817491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31</v>
      </c>
      <c r="F5" s="12">
        <f>(E5/$E$12)*1000</f>
        <v>2.2078199558436009</v>
      </c>
      <c r="G5" s="6">
        <v>21</v>
      </c>
      <c r="H5" s="6">
        <v>9</v>
      </c>
      <c r="I5" s="6">
        <v>0</v>
      </c>
      <c r="J5" s="6">
        <v>1</v>
      </c>
      <c r="K5" s="6">
        <v>0</v>
      </c>
      <c r="L5" s="13">
        <f>155/E5</f>
        <v>5</v>
      </c>
      <c r="M5" s="12">
        <f>IF($E$11=0,0,100*E5/E$11)</f>
        <v>11.787072243346008</v>
      </c>
    </row>
    <row r="6" spans="2:13" ht="15" customHeight="1" x14ac:dyDescent="0.35">
      <c r="B6" s="4">
        <v>3</v>
      </c>
      <c r="C6" s="14" t="s">
        <v>22</v>
      </c>
      <c r="D6" s="15" t="s">
        <v>21</v>
      </c>
      <c r="E6" s="11">
        <v>1</v>
      </c>
      <c r="F6" s="12">
        <f>(E6/$E$12)*1000</f>
        <v>7.1219998575600033E-2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13">
        <f>1/E6</f>
        <v>1</v>
      </c>
      <c r="M6" s="12">
        <f>IF($E$11=0,0,100*E6/E$11)</f>
        <v>0.38022813688212925</v>
      </c>
    </row>
    <row r="7" spans="2:13" ht="15" customHeight="1" x14ac:dyDescent="0.35">
      <c r="B7" s="4">
        <v>4</v>
      </c>
      <c r="C7" s="14" t="s">
        <v>22</v>
      </c>
      <c r="D7" s="15" t="s">
        <v>24</v>
      </c>
      <c r="E7" s="11">
        <v>1</v>
      </c>
      <c r="F7" s="12">
        <f>(E7/$E$12)*1000</f>
        <v>7.1219998575600033E-2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32/E7</f>
        <v>32</v>
      </c>
      <c r="M7" s="12">
        <f>IF($E$11=0,0,100*E7/E$11)</f>
        <v>0.38022813688212925</v>
      </c>
    </row>
    <row r="8" spans="2:13" ht="15" customHeight="1" x14ac:dyDescent="0.35">
      <c r="B8" s="4">
        <v>5</v>
      </c>
      <c r="C8" s="14" t="s">
        <v>23</v>
      </c>
      <c r="D8" s="21" t="s">
        <v>25</v>
      </c>
      <c r="E8" s="11">
        <v>1</v>
      </c>
      <c r="F8" s="12">
        <f>(E8/$E$12)*1000</f>
        <v>7.1219998575600033E-2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13">
        <f>2/E8</f>
        <v>2</v>
      </c>
      <c r="M8" s="12">
        <f>IF($E$11=0,0,100*E8/E$11)</f>
        <v>0.38022813688212925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198</v>
      </c>
      <c r="F9" s="12">
        <f>(E9/$E$12)*1000</f>
        <v>14.101559717968806</v>
      </c>
      <c r="G9" s="6">
        <v>146</v>
      </c>
      <c r="H9" s="6">
        <v>26</v>
      </c>
      <c r="I9" s="6">
        <v>0</v>
      </c>
      <c r="J9" s="6">
        <v>26</v>
      </c>
      <c r="K9" s="6">
        <v>0</v>
      </c>
      <c r="L9" s="13">
        <f>84/E9</f>
        <v>0.42424242424242425</v>
      </c>
      <c r="M9" s="12">
        <f>IF($E$11=0,0,100*E9/E$11)</f>
        <v>75.285171102661593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4</v>
      </c>
      <c r="F10" s="12">
        <f>(E10/$E$12)*1000</f>
        <v>0.28487999430240013</v>
      </c>
      <c r="G10" s="6">
        <v>2</v>
      </c>
      <c r="H10" s="6">
        <v>2</v>
      </c>
      <c r="I10" s="6">
        <v>0</v>
      </c>
      <c r="J10" s="6">
        <v>0</v>
      </c>
      <c r="K10" s="6">
        <v>0</v>
      </c>
      <c r="L10" s="13">
        <f>3/E10</f>
        <v>0.75</v>
      </c>
      <c r="M10" s="12">
        <f>IF($E$11=0,0,100*E10/E$11)</f>
        <v>1.520912547528517</v>
      </c>
    </row>
    <row r="11" spans="2:13" ht="15" customHeight="1" x14ac:dyDescent="0.35">
      <c r="B11" s="4"/>
      <c r="C11" s="5"/>
      <c r="D11" s="5" t="s">
        <v>12</v>
      </c>
      <c r="E11" s="11">
        <f>SUM(E4:E10)</f>
        <v>263</v>
      </c>
      <c r="F11" s="12">
        <f>(E11/$E$12)*1000</f>
        <v>18.730859625382806</v>
      </c>
      <c r="G11" s="11">
        <f>SUM(G4:G10)</f>
        <v>186</v>
      </c>
      <c r="H11" s="11">
        <f>SUM(H4:H10)</f>
        <v>48</v>
      </c>
      <c r="I11" s="11">
        <f>SUM(I4:I10)</f>
        <v>0</v>
      </c>
      <c r="J11" s="11">
        <f>SUM(J4:J10)</f>
        <v>29</v>
      </c>
      <c r="K11" s="11">
        <f>SUM(K4:K10)</f>
        <v>0</v>
      </c>
      <c r="L11" s="13">
        <f>2/E11</f>
        <v>7.6045627376425855E-3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6">
        <v>14041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2024-10-01T06:46:07Z</dcterms:modified>
</cp:coreProperties>
</file>