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E630AAE2-8648-43E5-9784-B16DF7CA5D03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Temmuz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37" l="1"/>
  <c r="L10" i="37"/>
  <c r="L9" i="37"/>
  <c r="L8" i="37"/>
  <c r="L7" i="37"/>
  <c r="F7" i="37"/>
  <c r="L5" i="37" l="1"/>
  <c r="L4" i="37"/>
  <c r="F9" i="37" l="1"/>
  <c r="F8" i="37" l="1"/>
  <c r="L6" i="37"/>
  <c r="F6" i="37"/>
  <c r="F5" i="37"/>
  <c r="F10" i="37" l="1"/>
  <c r="K11" i="37" l="1"/>
  <c r="J11" i="37"/>
  <c r="I11" i="37"/>
  <c r="H11" i="37"/>
  <c r="G11" i="37"/>
  <c r="E11" i="37"/>
  <c r="M7" i="37" s="1"/>
  <c r="F4" i="37"/>
  <c r="M8" i="37" l="1"/>
  <c r="M9" i="37"/>
  <c r="M5" i="37"/>
  <c r="M6" i="37"/>
  <c r="M10" i="37"/>
  <c r="F11" i="37"/>
  <c r="M11" i="37"/>
  <c r="M4" i="37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<sst xmlns="http://schemas.openxmlformats.org/spreadsheetml/2006/main" count="28" uniqueCount="26">
  <si>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</si>
  <si>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</si>
  <si>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</si>
  <si>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</si>
  <si>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</si>
  <si>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</si>
  <si>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</si>
  <si>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</si>
  <si>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</si>
  <si>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</si>
  <si>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</si>
  <si>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</si>
  <si>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</si>
  <si>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</si>
  <si>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</si>
  <si>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</si>
  <si>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</si>
  <si>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</si>
  <si>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</si>
  <si>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</si>
  <si>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</si>
  <si>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2.1. Aktif enerji bedeli (K7)</t>
  </si>
  <si>
    <t>2.Fiyat</t>
  </si>
  <si>
    <t>3. Ödeme</t>
  </si>
  <si>
    <t>2.2. Tahsilatına aracı olunan ilgili ve diğer mevzuat gereği alınan bedeller (K8)</t>
  </si>
  <si>
    <t>3.1. Fatura Ödemesi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</si>
</sst>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7"/>
  <sheetViews>
    <sheetView tabSelected="1" zoomScale="70" zoomScaleNormal="70" workbookViewId="0">
      <selection activeCell="L6" sqref="L6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5" x14ac:dyDescent="0.35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12</v>
      </c>
      <c r="F4" s="12">
        <f>(E4/$E$12)*1000</f>
        <v>0.86040008604000862</v>
      </c>
      <c r="G4" s="6">
        <v>8</v>
      </c>
      <c r="H4" s="6">
        <v>3</v>
      </c>
      <c r="I4" s="6">
        <v>0</v>
      </c>
      <c r="J4" s="6">
        <v>1</v>
      </c>
      <c r="K4" s="6">
        <v>0</v>
      </c>
      <c r="L4" s="13">
        <f>32/E4</f>
        <v>2.6666666666666665</v>
      </c>
      <c r="M4" s="12">
        <f>IF($E$11=0,0,100*E4/E$11)</f>
        <v>8.8235294117647065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35</v>
      </c>
      <c r="F5" s="12">
        <f>(E5/$E$12)*1000</f>
        <v>2.5095002509500253</v>
      </c>
      <c r="G5" s="6">
        <v>16</v>
      </c>
      <c r="H5" s="6">
        <v>18</v>
      </c>
      <c r="I5" s="6">
        <v>0</v>
      </c>
      <c r="J5" s="6">
        <v>1</v>
      </c>
      <c r="K5" s="6">
        <v>0</v>
      </c>
      <c r="L5" s="13">
        <f>155/E5</f>
        <v>4.4285714285714288</v>
      </c>
      <c r="M5" s="12">
        <f>IF($E$11=0,0,100*E5/E$11)</f>
        <v>25.735294117647058</v>
      </c>
    </row>
    <row r="6" spans="2:13" ht="15" customHeight="1" x14ac:dyDescent="0.35">
      <c r="B6" s="4">
        <v>3</v>
      </c>
      <c r="C6" s="14" t="s">
        <v>22</v>
      </c>
      <c r="D6" s="15" t="s">
        <v>21</v>
      </c>
      <c r="E6" s="11">
        <v>2</v>
      </c>
      <c r="F6" s="12">
        <f>(E6/$E$12)*1000</f>
        <v>0.14340001434000144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13">
        <f>1/E6</f>
        <v>0.5</v>
      </c>
      <c r="M6" s="12">
        <f>IF($E$11=0,0,100*E6/E$11)</f>
        <v>1.4705882352941178</v>
      </c>
    </row>
    <row r="7" spans="2:13" ht="15" customHeight="1" x14ac:dyDescent="0.35">
      <c r="B7" s="4">
        <v>4</v>
      </c>
      <c r="C7" s="14" t="s">
        <v>22</v>
      </c>
      <c r="D7" s="15" t="s">
        <v>24</v>
      </c>
      <c r="E7" s="11">
        <v>32</v>
      </c>
      <c r="F7" s="12">
        <f>(E7/$E$12)*1000</f>
        <v>2.294400229440023</v>
      </c>
      <c r="G7" s="6">
        <v>32</v>
      </c>
      <c r="H7" s="6">
        <v>0</v>
      </c>
      <c r="I7" s="6">
        <v>0</v>
      </c>
      <c r="J7" s="6">
        <v>0</v>
      </c>
      <c r="K7" s="6">
        <v>0</v>
      </c>
      <c r="L7" s="13">
        <f>32/E7</f>
        <v>1</v>
      </c>
      <c r="M7" s="12">
        <f>IF($E$11=0,0,100*E7/E$11)</f>
        <v>23.529411764705884</v>
      </c>
    </row>
    <row r="8" spans="2:13" ht="15" customHeight="1" x14ac:dyDescent="0.35">
      <c r="B8" s="4">
        <v>5</v>
      </c>
      <c r="C8" s="14" t="s">
        <v>23</v>
      </c>
      <c r="D8" s="15" t="s">
        <v>25</v>
      </c>
      <c r="E8" s="11">
        <v>1</v>
      </c>
      <c r="F8" s="12">
        <f>(E8/$E$12)*1000</f>
        <v>7.1700007170000718E-2</v>
      </c>
      <c r="G8" s="6">
        <v>1</v>
      </c>
      <c r="H8" s="6">
        <v>0</v>
      </c>
      <c r="I8" s="6">
        <v>0</v>
      </c>
      <c r="J8" s="6">
        <v>0</v>
      </c>
      <c r="K8" s="6">
        <v>0</v>
      </c>
      <c r="L8" s="13">
        <f>2/E8</f>
        <v>2</v>
      </c>
      <c r="M8" s="12">
        <f>IF($E$11=0,0,100*E8/E$11)</f>
        <v>0.73529411764705888</v>
      </c>
    </row>
    <row r="9" spans="2:13" ht="15" customHeight="1" x14ac:dyDescent="0.35">
      <c r="B9" s="4">
        <v>6</v>
      </c>
      <c r="C9" s="14" t="s">
        <v>18</v>
      </c>
      <c r="D9" s="15" t="s">
        <v>16</v>
      </c>
      <c r="E9" s="11">
        <v>52</v>
      </c>
      <c r="F9" s="12">
        <f>(E9/$E$12)*1000</f>
        <v>3.7284003728400372</v>
      </c>
      <c r="G9" s="6">
        <v>44</v>
      </c>
      <c r="H9" s="6">
        <v>3</v>
      </c>
      <c r="I9" s="6">
        <v>0</v>
      </c>
      <c r="J9" s="6">
        <v>5</v>
      </c>
      <c r="K9" s="6">
        <v>0</v>
      </c>
      <c r="L9" s="13">
        <f>84/E9</f>
        <v>1.6153846153846154</v>
      </c>
      <c r="M9" s="12">
        <f>IF($E$11=0,0,100*E9/E$11)</f>
        <v>38.235294117647058</v>
      </c>
    </row>
    <row r="10" spans="2:13" ht="15" customHeight="1" x14ac:dyDescent="0.35">
      <c r="B10" s="4">
        <v>7</v>
      </c>
      <c r="C10" s="14" t="s">
        <v>19</v>
      </c>
      <c r="D10" s="15" t="s">
        <v>17</v>
      </c>
      <c r="E10" s="11">
        <v>2</v>
      </c>
      <c r="F10" s="12">
        <f>(E10/$E$12)*1000</f>
        <v>0.14340001434000144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  <c r="L10" s="13">
        <f>3/E10</f>
        <v>1.5</v>
      </c>
      <c r="M10" s="12">
        <f>IF($E$11=0,0,100*E10/E$11)</f>
        <v>1.4705882352941178</v>
      </c>
    </row>
    <row r="11" spans="2:13" ht="15" customHeight="1" x14ac:dyDescent="0.35">
      <c r="B11" s="4"/>
      <c r="C11" s="5"/>
      <c r="D11" s="5" t="s">
        <v>12</v>
      </c>
      <c r="E11" s="11">
        <f>SUM(E4:E10)</f>
        <v>136</v>
      </c>
      <c r="F11" s="12">
        <f>(E11/$E$12)*1000</f>
        <v>9.7512009751200974</v>
      </c>
      <c r="G11" s="11">
        <f>SUM(G4:G10)</f>
        <v>105</v>
      </c>
      <c r="H11" s="11">
        <f>SUM(H4:H10)</f>
        <v>24</v>
      </c>
      <c r="I11" s="11">
        <f>SUM(I4:I10)</f>
        <v>0</v>
      </c>
      <c r="J11" s="11">
        <f>SUM(J4:J10)</f>
        <v>7</v>
      </c>
      <c r="K11" s="11">
        <f>SUM(K4:K10)</f>
        <v>0</v>
      </c>
      <c r="L11" s="13">
        <f>2/E11</f>
        <v>1.4705882352941176E-2</v>
      </c>
      <c r="M11" s="12">
        <f>IF($E$11=0,0,100*E11/E$11)</f>
        <v>100</v>
      </c>
    </row>
    <row r="12" spans="2:13" ht="15" customHeight="1" x14ac:dyDescent="0.35">
      <c r="C12" s="1"/>
      <c r="D12" s="5" t="s">
        <v>13</v>
      </c>
      <c r="E12" s="6">
        <v>13947</v>
      </c>
      <c r="F12" s="7"/>
      <c r="G12" s="8"/>
      <c r="H12" s="8"/>
      <c r="I12" s="8"/>
      <c r="J12" s="8"/>
      <c r="K12" s="8"/>
      <c r="L12" s="8"/>
      <c r="M12" s="8"/>
    </row>
    <row r="13" spans="2:13" x14ac:dyDescent="0.3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4:D10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11 E4:F12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2024-09-03T10:47:28Z</dcterms:modified>
</cp:coreProperties>
</file>