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Aralı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8" i="1"/>
  <c r="L7" i="1"/>
  <c r="L6" i="1"/>
  <c r="L5" i="1"/>
  <c r="L4" i="1"/>
  <c r="K9" i="1" l="1"/>
  <c r="I9" i="1"/>
  <c r="F8" i="1" l="1"/>
  <c r="F7" i="1"/>
  <c r="F6" i="1"/>
  <c r="F5" i="1"/>
  <c r="M9" i="1" l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<sst xmlns="http://schemas.openxmlformats.org/spreadsheetml/2006/main" count="24" uniqueCount="23">
  <si>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</si>
  <si>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</si>
  <si>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</si>
  <si>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</si>
  <si>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</si>
  <si>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</si>
  <si>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</si>
  <si>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</si>
  <si>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</si>
  <si>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</si>
  <si>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</si>
  <si>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</si>
  <si>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</si>
  <si>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</si>
  <si>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 Tüketici hizmetleri</t>
  </si>
  <si>
    <t>5.3. Bilgi/Belge talebi (K22)</t>
  </si>
  <si>
    <t>1. Fatura ve/veya faturaya esas unsurlar</t>
  </si>
  <si>
    <t>1.6. Fatura gönderimi (K6)</t>
  </si>
  <si>
    <t>2. Fiyat</t>
  </si>
  <si>
    <t>1.2. Fatura tutarı (K2)</t>
  </si>
  <si>
    <t>4. İkili anlaşma</t>
  </si>
  <si>
    <t>4.9. Güvence bedeli ve iadesi (K18)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</si>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</sst>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F12" sqref="F12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14</v>
      </c>
      <c r="D4" s="10" t="s">
        <v>15</v>
      </c>
      <c r="E4" s="11">
        <v>374</v>
      </c>
      <c r="F4" s="12">
        <f t="shared" ref="F4:F9" si="0">(E4/$E$10)*1000</f>
        <v>122.66316825188586</v>
      </c>
      <c r="G4" s="6">
        <v>275</v>
      </c>
      <c r="H4" s="6">
        <v>27</v>
      </c>
      <c r="I4" s="6">
        <v>0</v>
      </c>
      <c r="J4" s="6">
        <v>72</v>
      </c>
      <c r="K4" s="6">
        <v>0</v>
      </c>
      <c r="L4" s="13">
        <f>748/E4</f>
        <v>2</v>
      </c>
      <c r="M4" s="12">
        <f>IF($E$9=0,0,100*E4/E$9)</f>
        <v>82.560706401765998</v>
      </c>
    </row>
    <row r="5" spans="2:13" ht="15" customHeight="1" x14ac:dyDescent="0.25">
      <c r="B5" s="4">
        <v>2</v>
      </c>
      <c r="C5" s="10" t="s">
        <v>16</v>
      </c>
      <c r="D5" s="10" t="s">
        <v>19</v>
      </c>
      <c r="E5" s="11">
        <v>27</v>
      </c>
      <c r="F5" s="12">
        <f t="shared" si="0"/>
        <v>8.8553624139061995</v>
      </c>
      <c r="G5" s="6">
        <v>16</v>
      </c>
      <c r="H5" s="6">
        <v>8</v>
      </c>
      <c r="I5" s="6">
        <v>0</v>
      </c>
      <c r="J5" s="6">
        <v>3</v>
      </c>
      <c r="K5" s="6">
        <v>0</v>
      </c>
      <c r="L5" s="13">
        <f>81/E5</f>
        <v>3</v>
      </c>
      <c r="M5" s="12">
        <f t="shared" ref="M5:M8" si="1">IF($E$9=0,0,100*E5/E$9)</f>
        <v>5.9602649006622519</v>
      </c>
    </row>
    <row r="6" spans="2:13" ht="15" customHeight="1" x14ac:dyDescent="0.25">
      <c r="B6" s="4">
        <v>3</v>
      </c>
      <c r="C6" s="10" t="s">
        <v>16</v>
      </c>
      <c r="D6" s="10" t="s">
        <v>17</v>
      </c>
      <c r="E6" s="11">
        <v>26</v>
      </c>
      <c r="F6" s="12">
        <f t="shared" si="0"/>
        <v>8.527386028205969</v>
      </c>
      <c r="G6" s="6">
        <v>13</v>
      </c>
      <c r="H6" s="6">
        <v>10</v>
      </c>
      <c r="I6" s="6">
        <v>0</v>
      </c>
      <c r="J6" s="6">
        <v>3</v>
      </c>
      <c r="K6" s="6">
        <v>0</v>
      </c>
      <c r="L6" s="13">
        <f>52/E6</f>
        <v>2</v>
      </c>
      <c r="M6" s="12">
        <f t="shared" si="1"/>
        <v>5.739514348785872</v>
      </c>
    </row>
    <row r="7" spans="2:13" ht="15" customHeight="1" x14ac:dyDescent="0.25">
      <c r="B7" s="4">
        <v>4</v>
      </c>
      <c r="C7" s="10" t="s">
        <v>20</v>
      </c>
      <c r="D7" s="10" t="s">
        <v>21</v>
      </c>
      <c r="E7" s="11">
        <v>20</v>
      </c>
      <c r="F7" s="12">
        <f t="shared" si="0"/>
        <v>6.5595277140045916</v>
      </c>
      <c r="G7" s="6">
        <v>11</v>
      </c>
      <c r="H7" s="6">
        <v>6</v>
      </c>
      <c r="I7" s="6">
        <v>0</v>
      </c>
      <c r="J7" s="6">
        <v>3</v>
      </c>
      <c r="K7" s="6">
        <v>0</v>
      </c>
      <c r="L7" s="13">
        <f>60/E7</f>
        <v>3</v>
      </c>
      <c r="M7" s="12">
        <f t="shared" si="1"/>
        <v>4.4150110375275942</v>
      </c>
    </row>
    <row r="8" spans="2:13" ht="15" customHeight="1" x14ac:dyDescent="0.25">
      <c r="B8" s="4">
        <v>5</v>
      </c>
      <c r="C8" s="10" t="s">
        <v>18</v>
      </c>
      <c r="D8" s="10" t="s">
        <v>22</v>
      </c>
      <c r="E8" s="11">
        <v>4</v>
      </c>
      <c r="F8" s="12">
        <f t="shared" si="0"/>
        <v>1.3119055428009183</v>
      </c>
      <c r="G8" s="6">
        <v>1</v>
      </c>
      <c r="H8" s="6">
        <v>2</v>
      </c>
      <c r="I8" s="6">
        <v>0</v>
      </c>
      <c r="J8" s="6">
        <v>1</v>
      </c>
      <c r="K8" s="6">
        <v>0</v>
      </c>
      <c r="L8" s="13">
        <f>12/E8</f>
        <v>3</v>
      </c>
      <c r="M8" s="12">
        <f t="shared" si="1"/>
        <v>0.88300220750551872</v>
      </c>
    </row>
    <row r="9" spans="2:13" ht="15" customHeight="1" x14ac:dyDescent="0.25">
      <c r="B9" s="4"/>
      <c r="C9" s="5"/>
      <c r="D9" s="5" t="s">
        <v>12</v>
      </c>
      <c r="E9" s="11">
        <v>453</v>
      </c>
      <c r="F9" s="12">
        <f t="shared" si="0"/>
        <v>148.57330272220401</v>
      </c>
      <c r="G9" s="11">
        <v>316</v>
      </c>
      <c r="H9" s="11">
        <v>55</v>
      </c>
      <c r="I9" s="11">
        <f>SUM(I4:I8)</f>
        <v>0</v>
      </c>
      <c r="J9" s="11">
        <v>82</v>
      </c>
      <c r="K9" s="11">
        <f>SUM(K4:K8)</f>
        <v>0</v>
      </c>
      <c r="L9" s="12">
        <f>959/E9</f>
        <v>2.1169977924944812</v>
      </c>
      <c r="M9" s="12">
        <f>IF($E$9=0,0,100*E9/E$9)</f>
        <v>100</v>
      </c>
    </row>
    <row r="10" spans="2:13" ht="15" customHeight="1" x14ac:dyDescent="0.25">
      <c r="C10" s="1"/>
      <c r="D10" s="5" t="s">
        <v>13</v>
      </c>
      <c r="E10" s="6">
        <v>3049</v>
      </c>
      <c r="F10" s="7"/>
      <c r="G10" s="8"/>
      <c r="H10" s="8"/>
      <c r="I10" s="8"/>
      <c r="J10" s="8"/>
      <c r="K10" s="8"/>
      <c r="L10" s="8"/>
      <c r="M10" s="8"/>
    </row>
    <row r="11" spans="2:13" x14ac:dyDescent="0.25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2020-02-03T13:57:43Z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