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Mart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7" l="1"/>
  <c r="L9" i="7"/>
  <c r="L8" i="7"/>
  <c r="L7" i="7"/>
  <c r="L6" i="7"/>
  <c r="F6" i="7"/>
  <c r="L5" i="7"/>
  <c r="L4" i="7"/>
  <c r="K11" i="7"/>
  <c r="J11" i="7"/>
  <c r="I11" i="7"/>
  <c r="H11" i="7"/>
  <c r="G11" i="7"/>
  <c r="E11" i="7"/>
  <c r="M7" i="7" s="1"/>
  <c r="F10" i="7"/>
  <c r="F9" i="7"/>
  <c r="F8" i="7"/>
  <c r="F7" i="7"/>
  <c r="F5" i="7"/>
  <c r="F4" i="7"/>
  <c r="M6" i="7" l="1"/>
  <c r="M10" i="7"/>
  <c r="M9" i="7"/>
  <c r="M5" i="7"/>
  <c r="M4" i="7"/>
  <c r="L11" i="7"/>
  <c r="M11" i="7"/>
  <c r="M8" i="7"/>
  <c r="F11" i="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<sst xmlns="http://schemas.openxmlformats.org/spreadsheetml/2006/main" count="28" uniqueCount="26">
  <si>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</si>
  <si>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</si>
  <si>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</si>
  <si>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</si>
  <si>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</si>
  <si>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</si>
  <si>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</si>
  <si>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</si>
  <si>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</si>
  <si>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</si>
  <si>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</si>
  <si>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</si>
  <si>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</si>
  <si>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</si>
  <si>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</si>
  <si>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</si>
  <si>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</si>
  <si>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</si>
  <si>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</si>
  <si>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</si>
  <si>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</si>
  <si>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</si>
  <si>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</si>
  <si>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</si>
  <si>
    <t>2. Fiyat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</si>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</sst>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tabSelected="1" zoomScale="70" zoomScaleNormal="70" workbookViewId="0">
      <selection activeCell="D23" sqref="D23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3.75" x14ac:dyDescent="0.25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15</v>
      </c>
      <c r="D4" s="10" t="s">
        <v>17</v>
      </c>
      <c r="E4" s="11">
        <v>191</v>
      </c>
      <c r="F4" s="12">
        <f>(E4/$E$12)*1000</f>
        <v>1.8425622226509744</v>
      </c>
      <c r="G4" s="6">
        <v>98</v>
      </c>
      <c r="H4" s="6">
        <v>75</v>
      </c>
      <c r="I4" s="6">
        <v>1</v>
      </c>
      <c r="J4" s="6">
        <v>17</v>
      </c>
      <c r="K4" s="6">
        <v>0</v>
      </c>
      <c r="L4" s="13">
        <f>554/E4</f>
        <v>2.9005235602094239</v>
      </c>
      <c r="M4" s="12">
        <f>IF($E$11=0,0,100*E4/E$11)</f>
        <v>17.207207207207208</v>
      </c>
    </row>
    <row r="5" spans="2:13" ht="15" customHeight="1" x14ac:dyDescent="0.25">
      <c r="B5" s="4">
        <v>2</v>
      </c>
      <c r="C5" s="10" t="s">
        <v>15</v>
      </c>
      <c r="D5" s="10" t="s">
        <v>16</v>
      </c>
      <c r="E5" s="11">
        <v>146</v>
      </c>
      <c r="F5" s="12">
        <f>(E5/$E$12)*1000</f>
        <v>1.4084507042253522</v>
      </c>
      <c r="G5" s="6">
        <v>86</v>
      </c>
      <c r="H5" s="6">
        <v>30</v>
      </c>
      <c r="I5" s="6">
        <v>10</v>
      </c>
      <c r="J5" s="6">
        <v>20</v>
      </c>
      <c r="K5" s="6">
        <v>0</v>
      </c>
      <c r="L5" s="13">
        <f>543/E5</f>
        <v>3.7191780821917808</v>
      </c>
      <c r="M5" s="12">
        <f>IF($E$11=0,0,100*E5/E$11)</f>
        <v>13.153153153153154</v>
      </c>
    </row>
    <row r="6" spans="2:13" ht="15" customHeight="1" x14ac:dyDescent="0.25">
      <c r="B6" s="4">
        <v>3</v>
      </c>
      <c r="C6" s="10" t="s">
        <v>24</v>
      </c>
      <c r="D6" s="20" t="s">
        <v>25</v>
      </c>
      <c r="E6" s="11">
        <v>4</v>
      </c>
      <c r="F6" s="12">
        <f>(E6/$E$12)*1000</f>
        <v>3.8587690526721972E-2</v>
      </c>
      <c r="G6" s="6">
        <v>2</v>
      </c>
      <c r="H6" s="6">
        <v>1</v>
      </c>
      <c r="I6" s="6">
        <v>0</v>
      </c>
      <c r="J6" s="6">
        <v>1</v>
      </c>
      <c r="K6" s="6">
        <v>0</v>
      </c>
      <c r="L6" s="13">
        <f>8/E6</f>
        <v>2</v>
      </c>
      <c r="M6" s="12">
        <f>IF($E$11=0,0,100*E6/E$11)</f>
        <v>0.36036036036036034</v>
      </c>
    </row>
    <row r="7" spans="2:13" ht="15" customHeight="1" x14ac:dyDescent="0.25">
      <c r="B7" s="4">
        <v>4</v>
      </c>
      <c r="C7" s="10" t="s">
        <v>21</v>
      </c>
      <c r="D7" s="14" t="s">
        <v>20</v>
      </c>
      <c r="E7" s="11">
        <v>7</v>
      </c>
      <c r="F7" s="12">
        <f>(E7/$E$12)*1000</f>
        <v>6.7528458421763457E-2</v>
      </c>
      <c r="G7" s="6">
        <v>6</v>
      </c>
      <c r="H7" s="6">
        <v>1</v>
      </c>
      <c r="I7" s="6">
        <v>0</v>
      </c>
      <c r="J7" s="6">
        <v>1</v>
      </c>
      <c r="K7" s="6">
        <v>0</v>
      </c>
      <c r="L7" s="13">
        <f>10/E7</f>
        <v>1.4285714285714286</v>
      </c>
      <c r="M7" s="12">
        <f>IF($E$11=0,0,100*E7/E$11)</f>
        <v>0.63063063063063063</v>
      </c>
    </row>
    <row r="8" spans="2:13" ht="15" customHeight="1" x14ac:dyDescent="0.25">
      <c r="B8" s="4">
        <v>4</v>
      </c>
      <c r="C8" s="10" t="s">
        <v>18</v>
      </c>
      <c r="D8" s="10" t="s">
        <v>19</v>
      </c>
      <c r="E8" s="11">
        <v>64</v>
      </c>
      <c r="F8" s="12">
        <f>(E8/$E$12)*1000</f>
        <v>0.61740304842755156</v>
      </c>
      <c r="G8" s="6">
        <v>55</v>
      </c>
      <c r="H8" s="6">
        <v>5</v>
      </c>
      <c r="I8" s="6">
        <v>0</v>
      </c>
      <c r="J8" s="6">
        <v>4</v>
      </c>
      <c r="K8" s="6">
        <v>0</v>
      </c>
      <c r="L8" s="13">
        <f>102/E8</f>
        <v>1.59375</v>
      </c>
      <c r="M8" s="12">
        <f>IF($E$11=0,0,100*E8/E$11)</f>
        <v>5.7657657657657655</v>
      </c>
    </row>
    <row r="9" spans="2:13" ht="15" customHeight="1" x14ac:dyDescent="0.25">
      <c r="B9" s="4">
        <v>5</v>
      </c>
      <c r="C9" s="10" t="s">
        <v>22</v>
      </c>
      <c r="D9" s="14" t="s">
        <v>23</v>
      </c>
      <c r="E9" s="11">
        <v>15</v>
      </c>
      <c r="F9" s="12">
        <f>(E9/$E$12)*1000</f>
        <v>0.1447038394752074</v>
      </c>
      <c r="G9" s="6">
        <v>7</v>
      </c>
      <c r="H9" s="6">
        <v>8</v>
      </c>
      <c r="I9" s="6">
        <v>0</v>
      </c>
      <c r="J9" s="6">
        <v>0</v>
      </c>
      <c r="K9" s="6">
        <v>0</v>
      </c>
      <c r="L9" s="13">
        <f>44/E9</f>
        <v>2.9333333333333331</v>
      </c>
      <c r="M9" s="12">
        <f>IF($E$11=0,0,100*E9/E$11)</f>
        <v>1.3513513513513513</v>
      </c>
    </row>
    <row r="10" spans="2:13" ht="15" customHeight="1" x14ac:dyDescent="0.25">
      <c r="B10" s="4">
        <v>6</v>
      </c>
      <c r="C10" s="10" t="s">
        <v>22</v>
      </c>
      <c r="D10" s="14" t="s">
        <v>14</v>
      </c>
      <c r="E10" s="11">
        <v>683</v>
      </c>
      <c r="F10" s="12">
        <f>(E10/$E$12)*1000</f>
        <v>6.588848157437778</v>
      </c>
      <c r="G10" s="6">
        <v>0</v>
      </c>
      <c r="H10" s="6">
        <v>0</v>
      </c>
      <c r="I10" s="6">
        <v>0</v>
      </c>
      <c r="J10" s="6">
        <v>683</v>
      </c>
      <c r="K10" s="6">
        <v>0</v>
      </c>
      <c r="L10" s="13">
        <f>3990/E10</f>
        <v>5.841874084919473</v>
      </c>
      <c r="M10" s="12">
        <f>IF($E$11=0,0,100*E10/E$11)</f>
        <v>61.531531531531535</v>
      </c>
    </row>
    <row r="11" spans="2:13" ht="15" customHeight="1" x14ac:dyDescent="0.25">
      <c r="B11" s="4"/>
      <c r="C11" s="5"/>
      <c r="D11" s="5" t="s">
        <v>12</v>
      </c>
      <c r="E11" s="11">
        <f>SUM(E4:E10)</f>
        <v>1110</v>
      </c>
      <c r="F11" s="12">
        <f>(E11/$E$12)*1000</f>
        <v>10.708084121165347</v>
      </c>
      <c r="G11" s="11">
        <f>SUM(G4:G10)</f>
        <v>254</v>
      </c>
      <c r="H11" s="11">
        <f>SUM(H4:H10)</f>
        <v>120</v>
      </c>
      <c r="I11" s="11">
        <f>SUM(I4:I10)</f>
        <v>11</v>
      </c>
      <c r="J11" s="11">
        <f>SUM(J4:J10)</f>
        <v>726</v>
      </c>
      <c r="K11" s="11">
        <f>SUM(K4:K10)</f>
        <v>0</v>
      </c>
      <c r="L11" s="12">
        <f>2965/E11</f>
        <v>2.6711711711711712</v>
      </c>
      <c r="M11" s="12">
        <f>IF($E$11=0,0,100*E11/E$11)</f>
        <v>100</v>
      </c>
    </row>
    <row r="12" spans="2:13" ht="15" customHeight="1" x14ac:dyDescent="0.25">
      <c r="C12" s="1"/>
      <c r="D12" s="5" t="s">
        <v>13</v>
      </c>
      <c r="E12" s="6">
        <v>103660</v>
      </c>
      <c r="F12" s="7"/>
      <c r="G12" s="8"/>
      <c r="H12" s="8"/>
      <c r="I12" s="8"/>
      <c r="J12" s="8"/>
      <c r="K12" s="8"/>
      <c r="L12" s="8"/>
      <c r="M12" s="8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2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2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6:D7 D9:D10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2 G4:M11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2021-05-01T17:00:29Z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