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Mayıs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9" l="1"/>
  <c r="F7" i="9"/>
  <c r="M7" i="9"/>
  <c r="L10" i="9"/>
  <c r="L9" i="9"/>
  <c r="L8" i="9"/>
  <c r="L5" i="9"/>
  <c r="L4" i="9"/>
  <c r="K11" i="9"/>
  <c r="J11" i="9"/>
  <c r="I11" i="9"/>
  <c r="H11" i="9"/>
  <c r="G11" i="9"/>
  <c r="E11" i="9"/>
  <c r="M11" i="9" s="1"/>
  <c r="F10" i="9"/>
  <c r="F9" i="9"/>
  <c r="F8" i="9"/>
  <c r="L6" i="9"/>
  <c r="F6" i="9"/>
  <c r="F5" i="9"/>
  <c r="F4" i="9"/>
  <c r="M5" i="9" l="1"/>
  <c r="M6" i="9"/>
  <c r="M9" i="9"/>
  <c r="F11" i="9"/>
  <c r="M4" i="9"/>
  <c r="M8" i="9"/>
  <c r="M10" i="9"/>
  <c r="L11" i="9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<sst xmlns="http://schemas.openxmlformats.org/spreadsheetml/2006/main" count="28" uniqueCount="26">
  <si>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</si>
  <si>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</si>
  <si>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</si>
  <si>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</si>
  <si>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</si>
  <si>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</si>
  <si>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</si>
  <si>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</si>
  <si>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</si>
  <si>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</si>
  <si>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</si>
  <si>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</si>
  <si>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</si>
  <si>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</si>
  <si>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</si>
  <si>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</si>
  <si>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</si>
  <si>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</si>
  <si>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</si>
  <si>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</si>
  <si>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</si>
  <si>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</si>
  <si>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</si>
  <si>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</si>
  <si>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 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</si>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</sst>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22" sqref="D22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3.75" x14ac:dyDescent="0.25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184</v>
      </c>
      <c r="F4" s="12">
        <f>(E4/$E$12)*1000</f>
        <v>1.4503491873315151</v>
      </c>
      <c r="G4" s="6">
        <v>99</v>
      </c>
      <c r="H4" s="6">
        <v>65</v>
      </c>
      <c r="I4" s="6">
        <v>6</v>
      </c>
      <c r="J4" s="6">
        <v>14</v>
      </c>
      <c r="K4" s="6">
        <v>0</v>
      </c>
      <c r="L4" s="13">
        <f>680/E4</f>
        <v>3.6956521739130435</v>
      </c>
      <c r="M4" s="12">
        <f>IF($E$11=0,0,100*E4/E$11)</f>
        <v>21.445221445221446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190</v>
      </c>
      <c r="F5" s="12">
        <f>(E5/$E$12)*1000</f>
        <v>1.4976431825705863</v>
      </c>
      <c r="G5" s="6">
        <v>89</v>
      </c>
      <c r="H5" s="6">
        <v>58</v>
      </c>
      <c r="I5" s="6">
        <v>11</v>
      </c>
      <c r="J5" s="6">
        <v>32</v>
      </c>
      <c r="K5" s="6">
        <v>0</v>
      </c>
      <c r="L5" s="13">
        <f>773/E5</f>
        <v>4.0684210526315789</v>
      </c>
      <c r="M5" s="12">
        <f>IF($E$11=0,0,100*E5/E$11)</f>
        <v>22.144522144522146</v>
      </c>
    </row>
    <row r="6" spans="2:13" ht="15" customHeight="1" x14ac:dyDescent="0.25">
      <c r="B6" s="4">
        <v>3</v>
      </c>
      <c r="C6" s="10" t="s">
        <v>24</v>
      </c>
      <c r="D6" s="15" t="s">
        <v>25</v>
      </c>
      <c r="E6" s="11">
        <v>2</v>
      </c>
      <c r="F6" s="12">
        <f>(E6/$E$12)*1000</f>
        <v>1.5764665079690383E-2</v>
      </c>
      <c r="G6" s="6">
        <v>1</v>
      </c>
      <c r="H6" s="6">
        <v>1</v>
      </c>
      <c r="I6" s="6">
        <v>0</v>
      </c>
      <c r="J6" s="6">
        <v>0</v>
      </c>
      <c r="K6" s="6">
        <v>0</v>
      </c>
      <c r="L6" s="13">
        <f>0/E6</f>
        <v>0</v>
      </c>
      <c r="M6" s="12">
        <f>IF($E$11=0,0,100*E6/E$11)</f>
        <v>0.23310023310023309</v>
      </c>
    </row>
    <row r="7" spans="2:13" ht="15" customHeight="1" x14ac:dyDescent="0.25">
      <c r="B7" s="4">
        <v>4</v>
      </c>
      <c r="C7" s="10" t="s">
        <v>21</v>
      </c>
      <c r="D7" s="14" t="s">
        <v>20</v>
      </c>
      <c r="E7" s="11">
        <v>6</v>
      </c>
      <c r="F7" s="12">
        <f>(E7/$E$12)*1000</f>
        <v>4.7293995239071143E-2</v>
      </c>
      <c r="G7" s="6">
        <v>4</v>
      </c>
      <c r="H7" s="6">
        <v>2</v>
      </c>
      <c r="I7" s="6">
        <v>0</v>
      </c>
      <c r="J7" s="6">
        <v>0</v>
      </c>
      <c r="K7" s="6">
        <v>0</v>
      </c>
      <c r="L7" s="13">
        <f>15/E7</f>
        <v>2.5</v>
      </c>
      <c r="M7" s="12">
        <f>IF($E$11=0,0,100*E7/E$11)</f>
        <v>0.69930069930069927</v>
      </c>
    </row>
    <row r="8" spans="2:13" ht="15" customHeight="1" x14ac:dyDescent="0.25">
      <c r="B8" s="4">
        <v>5</v>
      </c>
      <c r="C8" s="10" t="s">
        <v>18</v>
      </c>
      <c r="D8" s="10" t="s">
        <v>19</v>
      </c>
      <c r="E8" s="11">
        <v>25</v>
      </c>
      <c r="F8" s="12">
        <f>(E8/$E$12)*1000</f>
        <v>0.19705831349612979</v>
      </c>
      <c r="G8" s="6">
        <v>21</v>
      </c>
      <c r="H8" s="6">
        <v>4</v>
      </c>
      <c r="I8" s="6">
        <v>0</v>
      </c>
      <c r="J8" s="6">
        <v>1</v>
      </c>
      <c r="K8" s="6">
        <v>0</v>
      </c>
      <c r="L8" s="13">
        <f>45/E8</f>
        <v>1.8</v>
      </c>
      <c r="M8" s="12">
        <f>IF($E$11=0,0,100*E8/E$11)</f>
        <v>2.9137529137529139</v>
      </c>
    </row>
    <row r="9" spans="2:13" ht="15" customHeight="1" x14ac:dyDescent="0.25">
      <c r="B9" s="4">
        <v>6</v>
      </c>
      <c r="C9" s="10" t="s">
        <v>22</v>
      </c>
      <c r="D9" s="14" t="s">
        <v>23</v>
      </c>
      <c r="E9" s="11">
        <v>17</v>
      </c>
      <c r="F9" s="12">
        <f>(E9/$E$12)*1000</f>
        <v>0.13399965317736826</v>
      </c>
      <c r="G9" s="6">
        <v>10</v>
      </c>
      <c r="H9" s="6">
        <v>7</v>
      </c>
      <c r="I9" s="6">
        <v>0</v>
      </c>
      <c r="J9" s="6">
        <v>0</v>
      </c>
      <c r="K9" s="6">
        <v>0</v>
      </c>
      <c r="L9" s="13">
        <f>59/E9</f>
        <v>3.4705882352941178</v>
      </c>
      <c r="M9" s="12">
        <f>IF($E$11=0,0,100*E9/E$11)</f>
        <v>1.9813519813519813</v>
      </c>
    </row>
    <row r="10" spans="2:13" ht="15" customHeight="1" x14ac:dyDescent="0.25">
      <c r="B10" s="4">
        <v>7</v>
      </c>
      <c r="C10" s="10" t="s">
        <v>22</v>
      </c>
      <c r="D10" s="14" t="s">
        <v>14</v>
      </c>
      <c r="E10" s="11">
        <v>434</v>
      </c>
      <c r="F10" s="12">
        <f>(E10/$E$12)*1000</f>
        <v>3.420932322292813</v>
      </c>
      <c r="G10" s="6">
        <v>0</v>
      </c>
      <c r="H10" s="6">
        <v>0</v>
      </c>
      <c r="I10" s="6">
        <v>0</v>
      </c>
      <c r="J10" s="6">
        <v>434</v>
      </c>
      <c r="K10" s="6">
        <v>0</v>
      </c>
      <c r="L10" s="13">
        <f>3095/E10</f>
        <v>7.1313364055299537</v>
      </c>
      <c r="M10" s="12">
        <f>IF($E$11=0,0,100*E10/E$11)</f>
        <v>50.582750582750585</v>
      </c>
    </row>
    <row r="11" spans="2:13" ht="15" customHeight="1" x14ac:dyDescent="0.25">
      <c r="B11" s="4"/>
      <c r="C11" s="5"/>
      <c r="D11" s="5" t="s">
        <v>12</v>
      </c>
      <c r="E11" s="11">
        <f>SUM(E4:E10)</f>
        <v>858</v>
      </c>
      <c r="F11" s="12">
        <f>(E11/$E$12)*1000</f>
        <v>6.7630413191871739</v>
      </c>
      <c r="G11" s="11">
        <f>SUM(G4:G10)</f>
        <v>224</v>
      </c>
      <c r="H11" s="11">
        <f>SUM(H4:H10)</f>
        <v>137</v>
      </c>
      <c r="I11" s="11">
        <f>SUM(I4:I10)</f>
        <v>17</v>
      </c>
      <c r="J11" s="11">
        <f>SUM(J4:J10)</f>
        <v>481</v>
      </c>
      <c r="K11" s="11">
        <f>SUM(K4:K10)</f>
        <v>0</v>
      </c>
      <c r="L11" s="12">
        <f>2965/E11</f>
        <v>3.4557109557109555</v>
      </c>
      <c r="M11" s="12">
        <f>IF($E$11=0,0,100*E11/E$11)</f>
        <v>100</v>
      </c>
    </row>
    <row r="12" spans="2:13" ht="15" customHeight="1" x14ac:dyDescent="0.25">
      <c r="C12" s="1"/>
      <c r="D12" s="5" t="s">
        <v>13</v>
      </c>
      <c r="E12" s="6">
        <v>126866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9:D10 D6: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2021-07-01T20:11:03Z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