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web\"/>
    </mc:Choice>
  </mc:AlternateContent>
  <bookViews>
    <workbookView xWindow="0" yWindow="0" windowWidth="20430" windowHeight="7290"/>
  </bookViews>
  <sheets>
    <sheet name="Ocak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2" l="1"/>
  <c r="L9" i="2"/>
  <c r="L8" i="2"/>
  <c r="L6" i="2"/>
  <c r="L5" i="2"/>
  <c r="L4" i="2"/>
  <c r="G10" i="2" l="1"/>
  <c r="H10" i="2"/>
  <c r="I10" i="2"/>
  <c r="J10" i="2"/>
  <c r="K10" i="2"/>
  <c r="E10" i="2"/>
  <c r="M8" i="2"/>
  <c r="F8" i="2"/>
  <c r="M10" i="2" l="1"/>
  <c r="F10" i="2"/>
  <c r="M9" i="2"/>
  <c r="F9" i="2"/>
  <c r="M7" i="2"/>
  <c r="L7" i="2"/>
  <c r="F7" i="2"/>
  <c r="M6" i="2"/>
  <c r="F6" i="2"/>
  <c r="M5" i="2"/>
  <c r="F5" i="2"/>
  <c r="M4" i="2"/>
  <c r="F4" i="2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<sst xmlns="http://schemas.openxmlformats.org/spreadsheetml/2006/main" count="26" uniqueCount="24">
  <si>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</si>
  <si>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</si>
  <si>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</si>
  <si>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</si>
  <si>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</si>
  <si>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</si>
  <si>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</si>
  <si>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</si>
  <si>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</si>
  <si>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</si>
  <si>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</si>
  <si>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</si>
  <si>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</si>
  <si>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</si>
  <si>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</si>
  <si>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</si>
  <si>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</si>
  <si>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2. Fiyat</t>
  </si>
  <si>
    <t>1.2. Fatura tutarı (K2)</t>
  </si>
  <si>
    <t>4. İkili anlaşma</t>
  </si>
  <si>
    <t>4.9. Güvence bedeli ve iadesi (K18)</t>
  </si>
  <si>
    <t>2.2. Tahsilatına aracı olunan ilgili ve diğer mevzuat gereği alınan bedeller (K8)</t>
  </si>
  <si>
    <t>5.2. Tüketici hizmetleri ve şirket hakkındaki şikayetler (K21)</t>
  </si>
  <si>
    <t>5.Tüketici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</si>
</sst>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19" sqref="D19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4" t="s">
        <v>18</v>
      </c>
      <c r="E4" s="11">
        <v>19</v>
      </c>
      <c r="F4" s="12">
        <f t="shared" ref="F4:F10" si="0">(E4/$E$11)*1000</f>
        <v>3.8910505836575875</v>
      </c>
      <c r="G4" s="6">
        <v>17</v>
      </c>
      <c r="H4" s="6">
        <v>0</v>
      </c>
      <c r="I4" s="6">
        <v>1</v>
      </c>
      <c r="J4" s="6">
        <v>1</v>
      </c>
      <c r="K4" s="6">
        <v>0</v>
      </c>
      <c r="L4" s="13">
        <f>77/E4</f>
        <v>4.0526315789473681</v>
      </c>
      <c r="M4" s="12">
        <f t="shared" ref="M4:M10" si="1">IF($E$10=0,0,100*E4/E$10)</f>
        <v>2.264600715137068</v>
      </c>
    </row>
    <row r="5" spans="2:13" ht="15" customHeight="1" x14ac:dyDescent="0.25">
      <c r="B5" s="4">
        <v>2</v>
      </c>
      <c r="C5" s="10" t="s">
        <v>15</v>
      </c>
      <c r="D5" s="14" t="s">
        <v>16</v>
      </c>
      <c r="E5" s="11">
        <v>41</v>
      </c>
      <c r="F5" s="12">
        <f t="shared" si="0"/>
        <v>8.3964775752611107</v>
      </c>
      <c r="G5" s="6">
        <v>31</v>
      </c>
      <c r="H5" s="6">
        <v>7</v>
      </c>
      <c r="I5" s="6">
        <v>0</v>
      </c>
      <c r="J5" s="6">
        <v>3</v>
      </c>
      <c r="K5" s="6">
        <v>0</v>
      </c>
      <c r="L5" s="13">
        <f>79/E5</f>
        <v>1.9268292682926829</v>
      </c>
      <c r="M5" s="12">
        <f t="shared" si="1"/>
        <v>4.8867699642431468</v>
      </c>
    </row>
    <row r="6" spans="2:13" ht="15" customHeight="1" x14ac:dyDescent="0.25">
      <c r="B6" s="4">
        <v>3</v>
      </c>
      <c r="C6" s="10" t="s">
        <v>17</v>
      </c>
      <c r="D6" s="10" t="s">
        <v>21</v>
      </c>
      <c r="E6" s="11">
        <v>5</v>
      </c>
      <c r="F6" s="12">
        <f t="shared" si="0"/>
        <v>1.0239606799098915</v>
      </c>
      <c r="G6" s="6">
        <v>4</v>
      </c>
      <c r="H6" s="6">
        <v>0</v>
      </c>
      <c r="I6" s="6">
        <v>0</v>
      </c>
      <c r="J6" s="6">
        <v>1</v>
      </c>
      <c r="K6" s="6">
        <v>0</v>
      </c>
      <c r="L6" s="13">
        <f>6/E6</f>
        <v>1.2</v>
      </c>
      <c r="M6" s="12">
        <f t="shared" si="1"/>
        <v>0.59594755661501786</v>
      </c>
    </row>
    <row r="7" spans="2:13" ht="15" customHeight="1" x14ac:dyDescent="0.25">
      <c r="B7" s="4">
        <v>4</v>
      </c>
      <c r="C7" s="10" t="s">
        <v>19</v>
      </c>
      <c r="D7" s="14" t="s">
        <v>20</v>
      </c>
      <c r="E7" s="11">
        <v>27</v>
      </c>
      <c r="F7" s="12">
        <f t="shared" si="0"/>
        <v>5.5293876715134136</v>
      </c>
      <c r="G7" s="6">
        <v>16</v>
      </c>
      <c r="H7" s="6">
        <v>9</v>
      </c>
      <c r="I7" s="6">
        <v>0</v>
      </c>
      <c r="J7" s="6">
        <v>2</v>
      </c>
      <c r="K7" s="6">
        <v>0</v>
      </c>
      <c r="L7" s="13">
        <f>60/E7</f>
        <v>2.2222222222222223</v>
      </c>
      <c r="M7" s="12">
        <f t="shared" si="1"/>
        <v>3.2181168057210967</v>
      </c>
    </row>
    <row r="8" spans="2:13" ht="15" customHeight="1" x14ac:dyDescent="0.25">
      <c r="B8" s="4">
        <v>5</v>
      </c>
      <c r="C8" s="10" t="s">
        <v>23</v>
      </c>
      <c r="D8" s="14" t="s">
        <v>22</v>
      </c>
      <c r="E8" s="11">
        <v>1</v>
      </c>
      <c r="F8" s="12">
        <f t="shared" si="0"/>
        <v>0.20479213598197829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13">
        <f>1/E8</f>
        <v>1</v>
      </c>
      <c r="M8" s="12">
        <f t="shared" si="1"/>
        <v>0.11918951132300358</v>
      </c>
    </row>
    <row r="9" spans="2:13" ht="15" customHeight="1" x14ac:dyDescent="0.25">
      <c r="B9" s="4">
        <v>6</v>
      </c>
      <c r="C9" s="10" t="s">
        <v>23</v>
      </c>
      <c r="D9" s="14" t="s">
        <v>14</v>
      </c>
      <c r="E9" s="11">
        <v>746</v>
      </c>
      <c r="F9" s="12">
        <f t="shared" si="0"/>
        <v>152.77493344255581</v>
      </c>
      <c r="G9" s="6">
        <v>580</v>
      </c>
      <c r="H9" s="6">
        <v>41</v>
      </c>
      <c r="I9" s="6">
        <v>1</v>
      </c>
      <c r="J9" s="6">
        <v>124</v>
      </c>
      <c r="K9" s="6">
        <v>0</v>
      </c>
      <c r="L9" s="13">
        <f>848/E9</f>
        <v>1.1367292225201073</v>
      </c>
      <c r="M9" s="12">
        <f t="shared" si="1"/>
        <v>88.915375446960667</v>
      </c>
    </row>
    <row r="10" spans="2:13" ht="15" customHeight="1" x14ac:dyDescent="0.25">
      <c r="B10" s="4"/>
      <c r="C10" s="5"/>
      <c r="D10" s="5" t="s">
        <v>12</v>
      </c>
      <c r="E10" s="11">
        <f>SUM(E4:E9)</f>
        <v>839</v>
      </c>
      <c r="F10" s="12">
        <f t="shared" si="0"/>
        <v>171.82060208887978</v>
      </c>
      <c r="G10" s="11">
        <f>SUM(G4:G9)</f>
        <v>649</v>
      </c>
      <c r="H10" s="11">
        <f>SUM(H4:H9)</f>
        <v>57</v>
      </c>
      <c r="I10" s="11">
        <f>SUM(I4:I9)</f>
        <v>2</v>
      </c>
      <c r="J10" s="11">
        <f>SUM(J4:J9)</f>
        <v>131</v>
      </c>
      <c r="K10" s="11">
        <f>SUM(K4:K9)</f>
        <v>0</v>
      </c>
      <c r="L10" s="12">
        <f>1071/E10</f>
        <v>1.2765196662693683</v>
      </c>
      <c r="M10" s="12">
        <f t="shared" si="1"/>
        <v>100</v>
      </c>
    </row>
    <row r="11" spans="2:13" ht="15" customHeight="1" x14ac:dyDescent="0.25">
      <c r="C11" s="1"/>
      <c r="D11" s="5" t="s">
        <v>13</v>
      </c>
      <c r="E11" s="6">
        <v>4883</v>
      </c>
      <c r="F11" s="7"/>
      <c r="G11" s="8"/>
      <c r="H11" s="8"/>
      <c r="I11" s="8"/>
      <c r="J11" s="8"/>
      <c r="K11" s="8"/>
      <c r="L11" s="8"/>
      <c r="M11" s="8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11 G4:M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0:D10 D4:D5 D7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2020-04-07T13:38:29Z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