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Ağusto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" l="1"/>
  <c r="F10" i="3"/>
  <c r="L9" i="3"/>
  <c r="L8" i="3"/>
  <c r="L7" i="3"/>
  <c r="L5" i="3"/>
  <c r="L4" i="3"/>
  <c r="L6" i="3"/>
  <c r="F6" i="3"/>
  <c r="K11" i="3"/>
  <c r="J11" i="3"/>
  <c r="I11" i="3"/>
  <c r="H11" i="3"/>
  <c r="G11" i="3"/>
  <c r="E11" i="3"/>
  <c r="M11" i="3" s="1"/>
  <c r="F9" i="3"/>
  <c r="F8" i="3"/>
  <c r="F7" i="3"/>
  <c r="F5" i="3"/>
  <c r="F4" i="3"/>
  <c r="M6" i="3" l="1"/>
  <c r="M7" i="3"/>
  <c r="M5" i="3"/>
  <c r="F11" i="3"/>
  <c r="M4" i="3"/>
  <c r="M9" i="3"/>
  <c r="M8" i="3"/>
  <c r="M10" i="3"/>
  <c r="L11" i="3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<sst xmlns="http://schemas.openxmlformats.org/spreadsheetml/2006/main" count="28" uniqueCount="26">
  <si>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</si>
  <si>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</si>
  <si>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</si>
  <si>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</si>
  <si>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</si>
  <si>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</si>
  <si>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</si>
  <si>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</si>
  <si>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</si>
  <si>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</si>
  <si>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</si>
  <si>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</si>
  <si>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</si>
  <si>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</si>
  <si>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</si>
  <si>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</si>
  <si>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</si>
  <si>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</si>
  <si>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</si>
  <si>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</si>
  <si>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</si>
  <si>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</si>
  <si>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</si>
  <si>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</si>
  <si>
    <t>2.Fiyat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</si>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</sst>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19" sqref="D19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121</v>
      </c>
      <c r="F4" s="12">
        <f t="shared" ref="F4:F11" si="0">(E4/$E$12)*1000</f>
        <v>5.2681992337164756</v>
      </c>
      <c r="G4" s="6">
        <v>75</v>
      </c>
      <c r="H4" s="6">
        <v>33</v>
      </c>
      <c r="I4" s="6">
        <v>0</v>
      </c>
      <c r="J4" s="6">
        <v>13</v>
      </c>
      <c r="K4" s="6">
        <v>0</v>
      </c>
      <c r="L4" s="13">
        <f>282/E4</f>
        <v>2.330578512396694</v>
      </c>
      <c r="M4" s="12">
        <f t="shared" ref="M4:M11" si="1">IF($E$11=0,0,100*E4/E$11)</f>
        <v>6.2274832732887289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73</v>
      </c>
      <c r="F5" s="12">
        <f t="shared" si="0"/>
        <v>3.1783350748867991</v>
      </c>
      <c r="G5" s="6">
        <v>44</v>
      </c>
      <c r="H5" s="6">
        <v>18</v>
      </c>
      <c r="I5" s="6">
        <v>2</v>
      </c>
      <c r="J5" s="6">
        <v>9</v>
      </c>
      <c r="K5" s="6">
        <v>0</v>
      </c>
      <c r="L5" s="13">
        <f>195/E5</f>
        <v>2.6712328767123288</v>
      </c>
      <c r="M5" s="12">
        <f t="shared" si="1"/>
        <v>3.7570766855378279</v>
      </c>
    </row>
    <row r="6" spans="2:13" ht="15" customHeight="1" x14ac:dyDescent="0.25">
      <c r="B6" s="4">
        <v>3</v>
      </c>
      <c r="C6" s="10" t="s">
        <v>24</v>
      </c>
      <c r="D6" s="20" t="s">
        <v>25</v>
      </c>
      <c r="E6" s="11">
        <v>1</v>
      </c>
      <c r="F6" s="12">
        <f t="shared" ref="F6" si="2">(E6/$E$12)*1000</f>
        <v>4.3538836642284917E-2</v>
      </c>
      <c r="G6" s="6">
        <v>0</v>
      </c>
      <c r="H6" s="6">
        <v>0</v>
      </c>
      <c r="I6" s="6">
        <v>0</v>
      </c>
      <c r="J6" s="6">
        <v>1</v>
      </c>
      <c r="K6" s="6">
        <v>0</v>
      </c>
      <c r="L6" s="13">
        <f>0/E6</f>
        <v>0</v>
      </c>
      <c r="M6" s="12">
        <f t="shared" ref="M6" si="3">IF($E$11=0,0,100*E6/E$11)</f>
        <v>5.1466803911477101E-2</v>
      </c>
    </row>
    <row r="7" spans="2:13" ht="15" customHeight="1" x14ac:dyDescent="0.25">
      <c r="B7" s="4">
        <v>4</v>
      </c>
      <c r="C7" s="10" t="s">
        <v>21</v>
      </c>
      <c r="D7" s="14" t="s">
        <v>20</v>
      </c>
      <c r="E7" s="11">
        <v>6</v>
      </c>
      <c r="F7" s="12">
        <f t="shared" si="0"/>
        <v>0.26123301985370956</v>
      </c>
      <c r="G7" s="6">
        <v>4</v>
      </c>
      <c r="H7" s="6">
        <v>2</v>
      </c>
      <c r="I7" s="6">
        <v>0</v>
      </c>
      <c r="J7" s="6">
        <v>0</v>
      </c>
      <c r="K7" s="6">
        <v>0</v>
      </c>
      <c r="L7" s="13">
        <f>15/E7</f>
        <v>2.5</v>
      </c>
      <c r="M7" s="12">
        <f t="shared" si="1"/>
        <v>0.30880082346886256</v>
      </c>
    </row>
    <row r="8" spans="2:13" ht="15" customHeight="1" x14ac:dyDescent="0.25">
      <c r="B8" s="4">
        <v>5</v>
      </c>
      <c r="C8" s="10" t="s">
        <v>18</v>
      </c>
      <c r="D8" s="10" t="s">
        <v>19</v>
      </c>
      <c r="E8" s="11">
        <v>11</v>
      </c>
      <c r="F8" s="12">
        <f t="shared" si="0"/>
        <v>0.47892720306513409</v>
      </c>
      <c r="G8" s="6">
        <v>11</v>
      </c>
      <c r="H8" s="6">
        <v>0</v>
      </c>
      <c r="I8" s="6">
        <v>0</v>
      </c>
      <c r="J8" s="6">
        <v>0</v>
      </c>
      <c r="K8" s="6">
        <v>0</v>
      </c>
      <c r="L8" s="13">
        <f>16/E8</f>
        <v>1.4545454545454546</v>
      </c>
      <c r="M8" s="12">
        <f t="shared" si="1"/>
        <v>0.56613484302624806</v>
      </c>
    </row>
    <row r="9" spans="2:13" ht="15" customHeight="1" x14ac:dyDescent="0.25">
      <c r="B9" s="4">
        <v>6</v>
      </c>
      <c r="C9" s="10" t="s">
        <v>22</v>
      </c>
      <c r="D9" s="14" t="s">
        <v>23</v>
      </c>
      <c r="E9" s="11">
        <v>13</v>
      </c>
      <c r="F9" s="12">
        <f t="shared" si="0"/>
        <v>0.56600487634970387</v>
      </c>
      <c r="G9" s="6">
        <v>9</v>
      </c>
      <c r="H9" s="6">
        <v>3</v>
      </c>
      <c r="I9" s="6">
        <v>0</v>
      </c>
      <c r="J9" s="6">
        <v>1</v>
      </c>
      <c r="K9" s="6">
        <v>0</v>
      </c>
      <c r="L9" s="13">
        <f>26/E9</f>
        <v>2</v>
      </c>
      <c r="M9" s="12">
        <f t="shared" si="1"/>
        <v>0.6690684508492023</v>
      </c>
    </row>
    <row r="10" spans="2:13" ht="15" customHeight="1" x14ac:dyDescent="0.25">
      <c r="B10" s="4">
        <v>7</v>
      </c>
      <c r="C10" s="10" t="s">
        <v>22</v>
      </c>
      <c r="D10" s="14" t="s">
        <v>14</v>
      </c>
      <c r="E10" s="11">
        <v>1718</v>
      </c>
      <c r="F10" s="12">
        <f t="shared" si="0"/>
        <v>74.799721351445484</v>
      </c>
      <c r="G10" s="6">
        <v>1302</v>
      </c>
      <c r="H10" s="6">
        <v>124</v>
      </c>
      <c r="I10" s="6">
        <v>1</v>
      </c>
      <c r="J10" s="6">
        <v>291</v>
      </c>
      <c r="K10" s="6">
        <v>0</v>
      </c>
      <c r="L10" s="13">
        <f>1931/E10</f>
        <v>1.1239813736903377</v>
      </c>
      <c r="M10" s="12">
        <f t="shared" si="1"/>
        <v>88.419969119917653</v>
      </c>
    </row>
    <row r="11" spans="2:13" ht="15" customHeight="1" x14ac:dyDescent="0.25">
      <c r="B11" s="4"/>
      <c r="C11" s="5"/>
      <c r="D11" s="5" t="s">
        <v>12</v>
      </c>
      <c r="E11" s="11">
        <f>SUM(E4:E10)</f>
        <v>1943</v>
      </c>
      <c r="F11" s="12">
        <f t="shared" si="0"/>
        <v>84.595959595959599</v>
      </c>
      <c r="G11" s="11">
        <f>SUM(G4:G10)</f>
        <v>1445</v>
      </c>
      <c r="H11" s="11">
        <f>SUM(H4:H10)</f>
        <v>180</v>
      </c>
      <c r="I11" s="11">
        <f>SUM(I4:I10)</f>
        <v>3</v>
      </c>
      <c r="J11" s="11">
        <f>SUM(J4:J10)</f>
        <v>315</v>
      </c>
      <c r="K11" s="11">
        <f>SUM(K4:K10)</f>
        <v>0</v>
      </c>
      <c r="L11" s="12">
        <f>2414/E11</f>
        <v>1.242408646423057</v>
      </c>
      <c r="M11" s="12">
        <f t="shared" si="1"/>
        <v>100</v>
      </c>
    </row>
    <row r="12" spans="2:13" ht="15" customHeight="1" x14ac:dyDescent="0.25">
      <c r="C12" s="1"/>
      <c r="D12" s="5" t="s">
        <v>13</v>
      </c>
      <c r="E12" s="6">
        <v>22968</v>
      </c>
      <c r="F12" s="7"/>
      <c r="G12" s="8"/>
      <c r="H12" s="8"/>
      <c r="I12" s="8"/>
      <c r="J12" s="8"/>
      <c r="K12" s="8"/>
      <c r="L12" s="8"/>
      <c r="M12" s="8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2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1:D11 D6:D7 D9:D10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2020-09-27T15:23:33Z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