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Ekim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3" l="1"/>
  <c r="L9" i="3"/>
  <c r="L8" i="3"/>
  <c r="L7" i="3"/>
  <c r="L6" i="3"/>
  <c r="L5" i="3"/>
  <c r="L4" i="3"/>
  <c r="F6" i="3" l="1"/>
  <c r="K10" i="3"/>
  <c r="J10" i="3"/>
  <c r="I10" i="3"/>
  <c r="H10" i="3"/>
  <c r="G10" i="3"/>
  <c r="E10" i="3"/>
  <c r="M10" i="3" s="1"/>
  <c r="F9" i="3"/>
  <c r="F8" i="3"/>
  <c r="F7" i="3"/>
  <c r="F5" i="3"/>
  <c r="F4" i="3"/>
  <c r="M6" i="3" l="1"/>
  <c r="M7" i="3"/>
  <c r="M5" i="3"/>
  <c r="F10" i="3"/>
  <c r="M4" i="3"/>
  <c r="M9" i="3"/>
  <c r="M8" i="3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<sst xmlns="http://schemas.openxmlformats.org/spreadsheetml/2006/main" count="26" uniqueCount="24">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</sst>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C19" sqref="C19"/>
    </sheetView>
  </sheetViews>
  <sheetFormatPr defaultRowHeight="15" x14ac:dyDescent="0.25"/>
  <cols>
    <col min="2" max="2" width="15.7109375" customWidth="1"/>
    <col min="3" max="3" width="35.5703125" customWidth="1"/>
    <col min="4" max="4" width="70.5703125" bestFit="1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3.75" x14ac:dyDescent="0.25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0" t="s">
        <v>15</v>
      </c>
      <c r="D4" s="10" t="s">
        <v>17</v>
      </c>
      <c r="E4" s="11">
        <v>103</v>
      </c>
      <c r="F4" s="12">
        <f t="shared" ref="F4:F10" si="0">(E4/$E$11)*1000</f>
        <v>2.1126038355040508</v>
      </c>
      <c r="G4" s="6">
        <v>62</v>
      </c>
      <c r="H4" s="6">
        <v>27</v>
      </c>
      <c r="I4" s="6">
        <v>1</v>
      </c>
      <c r="J4" s="6">
        <v>13</v>
      </c>
      <c r="K4" s="6">
        <v>0</v>
      </c>
      <c r="L4" s="13">
        <f>250/E4</f>
        <v>2.4271844660194173</v>
      </c>
      <c r="M4" s="12">
        <f t="shared" ref="M4:M10" si="1">IF($E$10=0,0,100*E4/E$10)</f>
        <v>3.9661147477859067</v>
      </c>
    </row>
    <row r="5" spans="2:13" ht="15" customHeight="1" x14ac:dyDescent="0.25">
      <c r="B5" s="4">
        <v>2</v>
      </c>
      <c r="C5" s="10" t="s">
        <v>15</v>
      </c>
      <c r="D5" s="10" t="s">
        <v>16</v>
      </c>
      <c r="E5" s="11">
        <v>100</v>
      </c>
      <c r="F5" s="12">
        <f t="shared" si="0"/>
        <v>2.0510716849553892</v>
      </c>
      <c r="G5" s="6">
        <v>67</v>
      </c>
      <c r="H5" s="6">
        <v>23</v>
      </c>
      <c r="I5" s="6">
        <v>3</v>
      </c>
      <c r="J5" s="6">
        <v>7</v>
      </c>
      <c r="K5" s="6">
        <v>0</v>
      </c>
      <c r="L5" s="13">
        <f>290/E5</f>
        <v>2.9</v>
      </c>
      <c r="M5" s="12">
        <f t="shared" si="1"/>
        <v>3.8505968425105892</v>
      </c>
    </row>
    <row r="6" spans="2:13" ht="15" customHeight="1" x14ac:dyDescent="0.25">
      <c r="B6" s="4">
        <v>3</v>
      </c>
      <c r="C6" s="10" t="s">
        <v>21</v>
      </c>
      <c r="D6" s="14" t="s">
        <v>20</v>
      </c>
      <c r="E6" s="11">
        <v>7</v>
      </c>
      <c r="F6" s="12">
        <f t="shared" si="0"/>
        <v>0.14357501794687724</v>
      </c>
      <c r="G6" s="6">
        <v>5</v>
      </c>
      <c r="H6" s="6">
        <v>2</v>
      </c>
      <c r="I6" s="6">
        <v>0</v>
      </c>
      <c r="J6" s="6">
        <v>0</v>
      </c>
      <c r="K6" s="6">
        <v>0</v>
      </c>
      <c r="L6" s="13">
        <f>20/E6</f>
        <v>2.8571428571428572</v>
      </c>
      <c r="M6" s="12">
        <f t="shared" si="1"/>
        <v>0.26954177897574122</v>
      </c>
    </row>
    <row r="7" spans="2:13" ht="15" customHeight="1" x14ac:dyDescent="0.25">
      <c r="B7" s="4">
        <v>4</v>
      </c>
      <c r="C7" s="10" t="s">
        <v>18</v>
      </c>
      <c r="D7" s="10" t="s">
        <v>19</v>
      </c>
      <c r="E7" s="11">
        <v>91</v>
      </c>
      <c r="F7" s="12">
        <f t="shared" si="0"/>
        <v>1.8664752333094041</v>
      </c>
      <c r="G7" s="6">
        <v>85</v>
      </c>
      <c r="H7" s="6">
        <v>1</v>
      </c>
      <c r="I7" s="6">
        <v>0</v>
      </c>
      <c r="J7" s="6">
        <v>5</v>
      </c>
      <c r="K7" s="6">
        <v>0</v>
      </c>
      <c r="L7" s="13">
        <f>113/E7</f>
        <v>1.2417582417582418</v>
      </c>
      <c r="M7" s="12">
        <f t="shared" si="1"/>
        <v>3.5040431266846359</v>
      </c>
    </row>
    <row r="8" spans="2:13" ht="15" customHeight="1" x14ac:dyDescent="0.25">
      <c r="B8" s="4">
        <v>5</v>
      </c>
      <c r="C8" s="10" t="s">
        <v>22</v>
      </c>
      <c r="D8" s="14" t="s">
        <v>23</v>
      </c>
      <c r="E8" s="11">
        <v>14</v>
      </c>
      <c r="F8" s="12">
        <f t="shared" si="0"/>
        <v>0.28715003589375449</v>
      </c>
      <c r="G8" s="6">
        <v>5</v>
      </c>
      <c r="H8" s="6">
        <v>8</v>
      </c>
      <c r="I8" s="6">
        <v>0</v>
      </c>
      <c r="J8" s="6">
        <v>1</v>
      </c>
      <c r="K8" s="6">
        <v>0</v>
      </c>
      <c r="L8" s="13">
        <f>51/E8</f>
        <v>3.6428571428571428</v>
      </c>
      <c r="M8" s="12">
        <f t="shared" si="1"/>
        <v>0.53908355795148244</v>
      </c>
    </row>
    <row r="9" spans="2:13" ht="15" customHeight="1" x14ac:dyDescent="0.25">
      <c r="B9" s="4">
        <v>6</v>
      </c>
      <c r="C9" s="10" t="s">
        <v>22</v>
      </c>
      <c r="D9" s="14" t="s">
        <v>14</v>
      </c>
      <c r="E9" s="11">
        <v>2282</v>
      </c>
      <c r="F9" s="12">
        <f t="shared" si="0"/>
        <v>46.80545585068198</v>
      </c>
      <c r="G9" s="6">
        <v>1859</v>
      </c>
      <c r="H9" s="6">
        <v>85</v>
      </c>
      <c r="I9" s="6">
        <v>1</v>
      </c>
      <c r="J9" s="6">
        <v>337</v>
      </c>
      <c r="K9" s="6">
        <v>0</v>
      </c>
      <c r="L9" s="13">
        <f>2241/E9</f>
        <v>0.98203330411919365</v>
      </c>
      <c r="M9" s="12">
        <f t="shared" si="1"/>
        <v>87.870619946091651</v>
      </c>
    </row>
    <row r="10" spans="2:13" ht="15" customHeight="1" x14ac:dyDescent="0.25">
      <c r="B10" s="4"/>
      <c r="C10" s="5"/>
      <c r="D10" s="5" t="s">
        <v>12</v>
      </c>
      <c r="E10" s="11">
        <f>SUM(E4:E9)</f>
        <v>2597</v>
      </c>
      <c r="F10" s="12">
        <f t="shared" si="0"/>
        <v>53.266331658291456</v>
      </c>
      <c r="G10" s="11">
        <f>SUM(G4:G9)</f>
        <v>2083</v>
      </c>
      <c r="H10" s="11">
        <f>SUM(H4:H9)</f>
        <v>146</v>
      </c>
      <c r="I10" s="11">
        <f>SUM(I4:I9)</f>
        <v>5</v>
      </c>
      <c r="J10" s="11">
        <f>SUM(J4:J9)</f>
        <v>363</v>
      </c>
      <c r="K10" s="11">
        <f>SUM(K4:K9)</f>
        <v>0</v>
      </c>
      <c r="L10" s="12">
        <f>2965/E10</f>
        <v>1.1417019638043897</v>
      </c>
      <c r="M10" s="12">
        <f t="shared" si="1"/>
        <v>100</v>
      </c>
    </row>
    <row r="11" spans="2:13" ht="15" customHeight="1" x14ac:dyDescent="0.25">
      <c r="C11" s="1"/>
      <c r="D11" s="5" t="s">
        <v>13</v>
      </c>
      <c r="E11" s="6">
        <v>48755</v>
      </c>
      <c r="F11" s="7"/>
      <c r="G11" s="8"/>
      <c r="H11" s="8"/>
      <c r="I11" s="8"/>
      <c r="J11" s="8"/>
      <c r="K11" s="8"/>
      <c r="L11" s="8"/>
      <c r="M11" s="8"/>
    </row>
    <row r="12" spans="2:13" x14ac:dyDescent="0.25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2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2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2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25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6 D8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2020-11-28T22:14:45Z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