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ylül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6" l="1"/>
  <c r="L8" i="26"/>
  <c r="F8" i="26"/>
  <c r="L7" i="26"/>
  <c r="L6" i="26"/>
  <c r="F6" i="26"/>
  <c r="L5" i="26"/>
  <c r="L4" i="26"/>
  <c r="K10" i="26" l="1"/>
  <c r="J10" i="26"/>
  <c r="I10" i="26"/>
  <c r="H10" i="26"/>
  <c r="G10" i="26"/>
  <c r="E10" i="26"/>
  <c r="F9" i="26"/>
  <c r="F7" i="26"/>
  <c r="F5" i="26"/>
  <c r="F4" i="26"/>
  <c r="M4" i="26" l="1"/>
  <c r="M8" i="26"/>
  <c r="M9" i="26"/>
  <c r="M10" i="26"/>
  <c r="M6" i="26"/>
  <c r="L10" i="26"/>
  <c r="F10" i="26"/>
  <c r="M5" i="26"/>
  <c r="M7" i="26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<sst xmlns="http://schemas.openxmlformats.org/spreadsheetml/2006/main" count="26" uniqueCount="24">
  <si>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</si>
  <si>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</si>
  <si>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</si>
  <si>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</si>
  <si>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</si>
  <si>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</si>
  <si>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</si>
  <si>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</si>
  <si>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</si>
  <si>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</si>
  <si>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</si>
  <si>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</si>
  <si>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</si>
  <si>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</si>
  <si>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</si>
  <si>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</si>
  <si>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</si>
  <si>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</si>
  <si>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</si>
  <si>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</si>
  <si>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</si>
  <si>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2.Fiyat</t>
  </si>
  <si>
    <t>2.2. Tahsilatına aracı olunan ilgili ve diğer mevzuat gereği alınan bedeller (K8)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</si>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</sst>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20" sqref="D20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43</v>
      </c>
      <c r="F4" s="12">
        <f>(E4/$E$11)*1000</f>
        <v>7.1654724212631224</v>
      </c>
      <c r="G4" s="6">
        <v>18</v>
      </c>
      <c r="H4" s="6">
        <v>20</v>
      </c>
      <c r="I4" s="6">
        <v>0</v>
      </c>
      <c r="J4" s="6">
        <v>5</v>
      </c>
      <c r="K4" s="6">
        <v>0</v>
      </c>
      <c r="L4" s="13">
        <f>118/E4</f>
        <v>2.7441860465116279</v>
      </c>
      <c r="M4" s="12">
        <f>IF($E$10=0,0,100*E4/E$10)</f>
        <v>2.834541858932103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10</v>
      </c>
      <c r="F5" s="12">
        <f>(E5/$E$11)*1000</f>
        <v>1.6663889351774703</v>
      </c>
      <c r="G5" s="6">
        <v>4</v>
      </c>
      <c r="H5" s="6">
        <v>6</v>
      </c>
      <c r="I5" s="6">
        <v>0</v>
      </c>
      <c r="J5" s="6">
        <v>0</v>
      </c>
      <c r="K5" s="6">
        <v>0</v>
      </c>
      <c r="L5" s="13">
        <f>43/E5</f>
        <v>4.3</v>
      </c>
      <c r="M5" s="12">
        <f>IF($E$10=0,0,100*E5/E$10)</f>
        <v>0.65919578114700061</v>
      </c>
    </row>
    <row r="6" spans="2:13" ht="15" customHeight="1" x14ac:dyDescent="0.3">
      <c r="B6" s="4">
        <v>3</v>
      </c>
      <c r="C6" s="10" t="s">
        <v>21</v>
      </c>
      <c r="D6" s="14" t="s">
        <v>22</v>
      </c>
      <c r="E6" s="11">
        <v>2</v>
      </c>
      <c r="F6" s="12">
        <f>(E6/$E$11)*1000</f>
        <v>0.3332777870354941</v>
      </c>
      <c r="G6" s="6">
        <v>0</v>
      </c>
      <c r="H6" s="6">
        <v>1</v>
      </c>
      <c r="I6" s="6">
        <v>0</v>
      </c>
      <c r="J6" s="6">
        <v>1</v>
      </c>
      <c r="K6" s="6">
        <v>0</v>
      </c>
      <c r="L6" s="13">
        <f>10/E6</f>
        <v>5</v>
      </c>
      <c r="M6" s="12">
        <f>IF($E$10=0,0,100*E6/E$10)</f>
        <v>0.13183915622940012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16</v>
      </c>
      <c r="F7" s="12">
        <f>(E7/$E$11)*1000</f>
        <v>2.6662222962839528</v>
      </c>
      <c r="G7" s="6">
        <v>14</v>
      </c>
      <c r="H7" s="6">
        <v>1</v>
      </c>
      <c r="I7" s="6">
        <v>0</v>
      </c>
      <c r="J7" s="6">
        <v>1</v>
      </c>
      <c r="K7" s="6">
        <v>0</v>
      </c>
      <c r="L7" s="13">
        <f>33/E7</f>
        <v>2.0625</v>
      </c>
      <c r="M7" s="12">
        <f>IF($E$10=0,0,100*E7/E$10)</f>
        <v>1.054713249835201</v>
      </c>
    </row>
    <row r="8" spans="2:13" ht="15" customHeight="1" x14ac:dyDescent="0.3">
      <c r="B8" s="4">
        <v>5</v>
      </c>
      <c r="C8" s="15" t="s">
        <v>20</v>
      </c>
      <c r="D8" s="14" t="s">
        <v>23</v>
      </c>
      <c r="E8" s="11">
        <v>4</v>
      </c>
      <c r="F8" s="12">
        <f>(E8/$E$11)*1000</f>
        <v>0.6665555740709882</v>
      </c>
      <c r="G8" s="6">
        <v>0</v>
      </c>
      <c r="H8" s="6">
        <v>4</v>
      </c>
      <c r="I8" s="6">
        <v>0</v>
      </c>
      <c r="J8" s="6">
        <v>0</v>
      </c>
      <c r="K8" s="6">
        <v>0</v>
      </c>
      <c r="L8" s="13">
        <f>14/E8</f>
        <v>3.5</v>
      </c>
      <c r="M8" s="12">
        <f>IF($E$10=0,0,100*E8/E$10)</f>
        <v>0.26367831245880025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1442</v>
      </c>
      <c r="F9" s="12">
        <f>(E9/$E$11)*1000</f>
        <v>240.29328445259125</v>
      </c>
      <c r="G9" s="6">
        <v>993</v>
      </c>
      <c r="H9" s="6">
        <v>119</v>
      </c>
      <c r="I9" s="6">
        <v>0</v>
      </c>
      <c r="J9" s="6">
        <v>330</v>
      </c>
      <c r="K9" s="6">
        <v>0</v>
      </c>
      <c r="L9" s="13">
        <f>3023/E9</f>
        <v>2.0963938973647713</v>
      </c>
      <c r="M9" s="12">
        <f>IF($E$10=0,0,100*E9/E$10)</f>
        <v>95.056031641397496</v>
      </c>
    </row>
    <row r="10" spans="2:13" ht="15" customHeight="1" x14ac:dyDescent="0.3">
      <c r="B10" s="4"/>
      <c r="C10" s="5"/>
      <c r="D10" s="5" t="s">
        <v>12</v>
      </c>
      <c r="E10" s="11">
        <f>SUM(E4:E9)</f>
        <v>1517</v>
      </c>
      <c r="F10" s="12">
        <f>(E10/$E$11)*1000</f>
        <v>252.79120146642225</v>
      </c>
      <c r="G10" s="11">
        <f>SUM(G4:G9)</f>
        <v>1029</v>
      </c>
      <c r="H10" s="11">
        <f>SUM(H4:H9)</f>
        <v>151</v>
      </c>
      <c r="I10" s="11">
        <f>SUM(I4:I9)</f>
        <v>0</v>
      </c>
      <c r="J10" s="11">
        <f>SUM(J4:J9)</f>
        <v>337</v>
      </c>
      <c r="K10" s="11">
        <f>SUM(K4:K9)</f>
        <v>0</v>
      </c>
      <c r="L10" s="13">
        <f>3014/E10</f>
        <v>1.9868160843770599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6001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2022-11-12T20:05:59Z</dcterms:modified>
</cp:coreProperties>
</file>