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Nisan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21" l="1"/>
  <c r="L8" i="21"/>
  <c r="L7" i="21"/>
  <c r="L6" i="21"/>
  <c r="F5" i="21"/>
  <c r="L5" i="21"/>
  <c r="L4" i="21"/>
  <c r="K10" i="21"/>
  <c r="J10" i="21"/>
  <c r="I10" i="21"/>
  <c r="H10" i="21"/>
  <c r="G10" i="21"/>
  <c r="E10" i="21"/>
  <c r="M10" i="21" s="1"/>
  <c r="F9" i="21"/>
  <c r="F8" i="21"/>
  <c r="F7" i="21"/>
  <c r="F6" i="21"/>
  <c r="F4" i="21"/>
  <c r="M6" i="21" l="1"/>
  <c r="M8" i="21"/>
  <c r="M4" i="21"/>
  <c r="F10" i="21"/>
  <c r="M7" i="21"/>
  <c r="M5" i="21"/>
  <c r="M9" i="21"/>
  <c r="L10" i="21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<sst xmlns="http://schemas.openxmlformats.org/spreadsheetml/2006/main" count="26" uniqueCount="24">
  <si>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</si>
  <si>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</si>
  <si>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</si>
  <si>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</si>
  <si>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</si>
  <si>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</si>
  <si>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</si>
  <si>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</si>
  <si>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</si>
  <si>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</si>
  <si>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</si>
  <si>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</si>
  <si>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</si>
  <si>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</si>
  <si>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</si>
  <si>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</si>
  <si>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</si>
  <si>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</si>
  <si>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</si>
  <si>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</si>
  <si>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</si>
  <si>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</si>
  <si>
    <t>2.2. Tahsilatına aracı olunan ilgili ve diğer mevzuat gereği alınan bedeller (K8)</t>
  </si>
  <si>
    <t>2.Fiyat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</si>
</sst>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16" sqref="D16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33</v>
      </c>
      <c r="F4" s="12">
        <f t="shared" ref="F4:F10" si="0">(E4/$E$11)*1000</f>
        <v>3.954463750748952</v>
      </c>
      <c r="G4" s="6">
        <v>20</v>
      </c>
      <c r="H4" s="6">
        <v>9</v>
      </c>
      <c r="I4" s="6">
        <v>0</v>
      </c>
      <c r="J4" s="6">
        <v>4</v>
      </c>
      <c r="K4" s="6">
        <v>0</v>
      </c>
      <c r="L4" s="13">
        <f>81/E4</f>
        <v>2.4545454545454546</v>
      </c>
      <c r="M4" s="12">
        <f t="shared" ref="M4:M10" si="1">IF($E$10=0,0,100*E4/E$10)</f>
        <v>1.6897081413210446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137</v>
      </c>
      <c r="F5" s="12">
        <f t="shared" si="0"/>
        <v>16.417016177351709</v>
      </c>
      <c r="G5" s="6">
        <v>119</v>
      </c>
      <c r="H5" s="6">
        <v>8</v>
      </c>
      <c r="I5" s="6">
        <v>0</v>
      </c>
      <c r="J5" s="6">
        <v>10</v>
      </c>
      <c r="K5" s="6">
        <v>0</v>
      </c>
      <c r="L5" s="13">
        <f>281/E5</f>
        <v>2.051094890510949</v>
      </c>
      <c r="M5" s="12">
        <f t="shared" si="1"/>
        <v>7.0148489503328211</v>
      </c>
    </row>
    <row r="6" spans="2:13" ht="15" customHeight="1" x14ac:dyDescent="0.3">
      <c r="B6" s="4">
        <v>3</v>
      </c>
      <c r="C6" s="10" t="s">
        <v>23</v>
      </c>
      <c r="D6" s="15" t="s">
        <v>22</v>
      </c>
      <c r="E6" s="11">
        <v>59</v>
      </c>
      <c r="F6" s="12">
        <f t="shared" si="0"/>
        <v>7.0701018573996404</v>
      </c>
      <c r="G6" s="6">
        <v>21</v>
      </c>
      <c r="H6" s="6">
        <v>37</v>
      </c>
      <c r="I6" s="6">
        <v>0</v>
      </c>
      <c r="J6" s="6">
        <v>1</v>
      </c>
      <c r="K6" s="6">
        <v>0</v>
      </c>
      <c r="L6" s="13">
        <f>285/E6</f>
        <v>4.8305084745762707</v>
      </c>
      <c r="M6" s="12">
        <f t="shared" si="1"/>
        <v>3.0209933435739886</v>
      </c>
    </row>
    <row r="7" spans="2:13" ht="15" customHeight="1" x14ac:dyDescent="0.3">
      <c r="B7" s="4">
        <v>3</v>
      </c>
      <c r="C7" s="10" t="s">
        <v>18</v>
      </c>
      <c r="D7" s="10" t="s">
        <v>19</v>
      </c>
      <c r="E7" s="11">
        <v>44</v>
      </c>
      <c r="F7" s="12">
        <f t="shared" si="0"/>
        <v>5.2726183343319351</v>
      </c>
      <c r="G7" s="6">
        <v>34</v>
      </c>
      <c r="H7" s="6">
        <v>5</v>
      </c>
      <c r="I7" s="6">
        <v>0</v>
      </c>
      <c r="J7" s="6">
        <v>5</v>
      </c>
      <c r="K7" s="6">
        <v>0</v>
      </c>
      <c r="L7" s="13">
        <f>75/E7</f>
        <v>1.7045454545454546</v>
      </c>
      <c r="M7" s="12">
        <f t="shared" si="1"/>
        <v>2.2529441884280592</v>
      </c>
    </row>
    <row r="8" spans="2:13" ht="15" customHeight="1" x14ac:dyDescent="0.3">
      <c r="B8" s="4">
        <v>4</v>
      </c>
      <c r="C8" s="10" t="s">
        <v>20</v>
      </c>
      <c r="D8" s="15" t="s">
        <v>21</v>
      </c>
      <c r="E8" s="11">
        <v>4</v>
      </c>
      <c r="F8" s="12">
        <f t="shared" si="0"/>
        <v>0.47932893948472144</v>
      </c>
      <c r="G8" s="6">
        <v>3</v>
      </c>
      <c r="H8" s="6">
        <v>1</v>
      </c>
      <c r="I8" s="6">
        <v>0</v>
      </c>
      <c r="J8" s="6">
        <v>0</v>
      </c>
      <c r="K8" s="6">
        <v>0</v>
      </c>
      <c r="L8" s="13">
        <f>9/E8</f>
        <v>2.25</v>
      </c>
      <c r="M8" s="12">
        <f t="shared" si="1"/>
        <v>0.2048131080389145</v>
      </c>
    </row>
    <row r="9" spans="2:13" ht="15" customHeight="1" x14ac:dyDescent="0.3">
      <c r="B9" s="4">
        <v>5</v>
      </c>
      <c r="C9" s="10" t="s">
        <v>20</v>
      </c>
      <c r="D9" s="14" t="s">
        <v>14</v>
      </c>
      <c r="E9" s="11">
        <v>1676</v>
      </c>
      <c r="F9" s="12">
        <f t="shared" si="0"/>
        <v>200.83882564409828</v>
      </c>
      <c r="G9" s="6">
        <v>1253</v>
      </c>
      <c r="H9" s="6">
        <v>86</v>
      </c>
      <c r="I9" s="6">
        <v>0</v>
      </c>
      <c r="J9" s="6">
        <v>337</v>
      </c>
      <c r="K9" s="6">
        <v>0</v>
      </c>
      <c r="L9" s="13">
        <f>1981/E9</f>
        <v>1.181980906921241</v>
      </c>
      <c r="M9" s="12">
        <f t="shared" si="1"/>
        <v>85.816692268305175</v>
      </c>
    </row>
    <row r="10" spans="2:13" ht="15" customHeight="1" x14ac:dyDescent="0.3">
      <c r="B10" s="4"/>
      <c r="C10" s="5"/>
      <c r="D10" s="5" t="s">
        <v>12</v>
      </c>
      <c r="E10" s="11">
        <f>SUM(E4:E9)</f>
        <v>1953</v>
      </c>
      <c r="F10" s="12">
        <f t="shared" si="0"/>
        <v>234.03235470341522</v>
      </c>
      <c r="G10" s="11">
        <f t="shared" ref="G10:K10" si="2">SUM(G4:G9)</f>
        <v>1450</v>
      </c>
      <c r="H10" s="11">
        <f t="shared" si="2"/>
        <v>146</v>
      </c>
      <c r="I10" s="11">
        <f t="shared" si="2"/>
        <v>0</v>
      </c>
      <c r="J10" s="11">
        <f t="shared" si="2"/>
        <v>357</v>
      </c>
      <c r="K10" s="11">
        <f t="shared" si="2"/>
        <v>0</v>
      </c>
      <c r="L10" s="13">
        <f>3014/E10</f>
        <v>1.5432667690732207</v>
      </c>
      <c r="M10" s="12">
        <f t="shared" si="1"/>
        <v>100</v>
      </c>
    </row>
    <row r="11" spans="2:13" ht="15" customHeight="1" x14ac:dyDescent="0.3">
      <c r="C11" s="1"/>
      <c r="D11" s="5" t="s">
        <v>13</v>
      </c>
      <c r="E11" s="6">
        <v>8345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8:D9 D6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0 E4:F11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2022-06-12T21:30:15Z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