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Mayıs" sheetId="3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37" l="1"/>
  <c r="L9" i="37"/>
  <c r="F9" i="37"/>
  <c r="L8" i="37"/>
  <c r="F8" i="37"/>
  <c r="L7" i="37" l="1"/>
  <c r="F7" i="37"/>
  <c r="L6" i="37"/>
  <c r="F6" i="37"/>
  <c r="L5" i="37"/>
  <c r="F5" i="37"/>
  <c r="L4" i="37"/>
  <c r="L10" i="37" l="1"/>
  <c r="F10" i="37" l="1"/>
  <c r="F11" i="37"/>
  <c r="K12" i="37" l="1"/>
  <c r="J12" i="37"/>
  <c r="I12" i="37"/>
  <c r="H12" i="37"/>
  <c r="G12" i="37"/>
  <c r="E12" i="37"/>
  <c r="F4" i="37"/>
  <c r="M7" i="37" l="1"/>
  <c r="M8" i="37"/>
  <c r="M5" i="37"/>
  <c r="M6" i="37"/>
  <c r="L12" i="37"/>
  <c r="M11" i="37"/>
  <c r="M10" i="37"/>
  <c r="M9" i="37"/>
  <c r="F12" i="37"/>
  <c r="M12" i="37"/>
  <c r="M4" i="37"/>
</calcChain>
</file>

<file path=xl/sharedStrings.xml><?xml version="1.0" encoding="utf-8"?>
<sst xmlns="http://schemas.openxmlformats.org/spreadsheetml/2006/main" count="30" uniqueCount="28">
  <si>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</si>
  <si>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</si>
  <si>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</si>
  <si>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</si>
  <si>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</si>
  <si>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</si>
  <si>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</si>
  <si>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</si>
  <si>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</si>
  <si>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</si>
  <si>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</si>
  <si>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</si>
  <si>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</si>
  <si>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</si>
  <si>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</si>
  <si>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</si>
  <si>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</si>
  <si>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4.9. Güvence bedeli ve iadesi (K18)</t>
  </si>
  <si>
    <t>5. Tüketici hizmetleri</t>
  </si>
  <si>
    <t>5.2. Tüketici hizmetleri ve şirket hakkındaki şikayetler (K21)</t>
  </si>
  <si>
    <t>4.İkili Anlaşma</t>
  </si>
  <si>
    <t>5.Tüketici Hizmetleri</t>
  </si>
  <si>
    <t>1.2. Fatura tutarı (K2)</t>
  </si>
  <si>
    <t>2.1. Aktif enerji bedeli (K7)</t>
  </si>
  <si>
    <t>2.Fiyat</t>
  </si>
  <si>
    <t>2.2. Tahsilatına aracı olunan ilgili ve diğer mevzuat gereği alınan bedeller (K8)</t>
  </si>
  <si>
    <t>3.1. Fatura Ödemesi</t>
  </si>
  <si>
    <t>3. Ödeme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</si>
</sst>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8"/>
  <sheetViews>
    <sheetView tabSelected="1" zoomScale="70" zoomScaleNormal="70" workbookViewId="0">
      <selection activeCell="C3" sqref="C3:D3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5" t="s">
        <v>0</v>
      </c>
      <c r="F2" s="16"/>
      <c r="G2" s="16"/>
      <c r="H2" s="16"/>
      <c r="I2" s="16"/>
      <c r="J2" s="16"/>
      <c r="K2" s="16"/>
      <c r="L2" s="16"/>
      <c r="M2" s="17"/>
    </row>
    <row r="3" spans="2:13" ht="66" x14ac:dyDescent="0.3">
      <c r="B3" s="2" t="s">
        <v>1</v>
      </c>
      <c r="C3" s="18" t="s">
        <v>2</v>
      </c>
      <c r="D3" s="19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20" t="s">
        <v>22</v>
      </c>
      <c r="E4" s="11">
        <v>8</v>
      </c>
      <c r="F4" s="12">
        <f>(E4/$E$13)*1000</f>
        <v>0.60980257641588542</v>
      </c>
      <c r="G4" s="6">
        <v>6</v>
      </c>
      <c r="H4" s="6">
        <v>1</v>
      </c>
      <c r="I4" s="6">
        <v>0</v>
      </c>
      <c r="J4" s="6">
        <v>1</v>
      </c>
      <c r="K4" s="6">
        <v>0</v>
      </c>
      <c r="L4" s="13">
        <f>14/E4</f>
        <v>1.75</v>
      </c>
      <c r="M4" s="12">
        <f>IF($E$12=0,0,100*E4/E$12)</f>
        <v>1.6227180527383367</v>
      </c>
    </row>
    <row r="5" spans="2:13" ht="15" customHeight="1" x14ac:dyDescent="0.3">
      <c r="B5" s="4">
        <v>2</v>
      </c>
      <c r="C5" s="10" t="s">
        <v>15</v>
      </c>
      <c r="D5" s="20" t="s">
        <v>16</v>
      </c>
      <c r="E5" s="11">
        <v>33</v>
      </c>
      <c r="F5" s="12">
        <f>(E5/$E$13)*1000</f>
        <v>2.5154356277155272</v>
      </c>
      <c r="G5" s="6">
        <v>25</v>
      </c>
      <c r="H5" s="6">
        <v>7</v>
      </c>
      <c r="I5" s="6">
        <v>0</v>
      </c>
      <c r="J5" s="6">
        <v>1</v>
      </c>
      <c r="K5" s="6">
        <v>0</v>
      </c>
      <c r="L5" s="13">
        <f>63/E5</f>
        <v>1.9090909090909092</v>
      </c>
      <c r="M5" s="12">
        <f>IF($E$12=0,0,100*E5/E$12)</f>
        <v>6.6937119675456387</v>
      </c>
    </row>
    <row r="6" spans="2:13" ht="15" customHeight="1" x14ac:dyDescent="0.3">
      <c r="B6" s="4">
        <v>3</v>
      </c>
      <c r="C6" s="14" t="s">
        <v>24</v>
      </c>
      <c r="D6" s="20" t="s">
        <v>23</v>
      </c>
      <c r="E6" s="11">
        <v>1</v>
      </c>
      <c r="F6" s="12">
        <f>(E6/$E$13)*1000</f>
        <v>7.6225322051985678E-2</v>
      </c>
      <c r="G6" s="6">
        <v>1</v>
      </c>
      <c r="H6" s="6">
        <v>0</v>
      </c>
      <c r="I6" s="6">
        <v>0</v>
      </c>
      <c r="J6" s="6">
        <v>0</v>
      </c>
      <c r="K6" s="6">
        <v>0</v>
      </c>
      <c r="L6" s="13">
        <f>1/E6</f>
        <v>1</v>
      </c>
      <c r="M6" s="12">
        <f>IF($E$12=0,0,100*E6/E$12)</f>
        <v>0.20283975659229209</v>
      </c>
    </row>
    <row r="7" spans="2:13" ht="15" customHeight="1" x14ac:dyDescent="0.3">
      <c r="B7" s="4">
        <v>4</v>
      </c>
      <c r="C7" s="14" t="s">
        <v>24</v>
      </c>
      <c r="D7" s="20" t="s">
        <v>25</v>
      </c>
      <c r="E7" s="11">
        <v>2</v>
      </c>
      <c r="F7" s="12">
        <f>(E7/$E$13)*1000</f>
        <v>0.15245064410397136</v>
      </c>
      <c r="G7" s="6">
        <v>2</v>
      </c>
      <c r="H7" s="6">
        <v>0</v>
      </c>
      <c r="I7" s="6">
        <v>0</v>
      </c>
      <c r="J7" s="6">
        <v>0</v>
      </c>
      <c r="K7" s="6">
        <v>0</v>
      </c>
      <c r="L7" s="13">
        <f>3/E7</f>
        <v>1.5</v>
      </c>
      <c r="M7" s="12">
        <f>IF($E$12=0,0,100*E7/E$12)</f>
        <v>0.40567951318458417</v>
      </c>
    </row>
    <row r="8" spans="2:13" ht="15" customHeight="1" x14ac:dyDescent="0.3">
      <c r="B8" s="4">
        <v>5</v>
      </c>
      <c r="C8" s="14" t="s">
        <v>27</v>
      </c>
      <c r="D8" s="20" t="s">
        <v>26</v>
      </c>
      <c r="E8" s="11">
        <v>2</v>
      </c>
      <c r="F8" s="12">
        <f>(E8/$E$13)*1000</f>
        <v>0.15245064410397136</v>
      </c>
      <c r="G8" s="6">
        <v>2</v>
      </c>
      <c r="H8" s="6">
        <v>0</v>
      </c>
      <c r="I8" s="6">
        <v>0</v>
      </c>
      <c r="J8" s="6">
        <v>0</v>
      </c>
      <c r="K8" s="6">
        <v>0</v>
      </c>
      <c r="L8" s="13">
        <f>2/E8</f>
        <v>1</v>
      </c>
      <c r="M8" s="12">
        <f>IF($E$12=0,0,100*E8/E$12)</f>
        <v>0.40567951318458417</v>
      </c>
    </row>
    <row r="9" spans="2:13" ht="15" customHeight="1" x14ac:dyDescent="0.3">
      <c r="B9" s="4">
        <v>6</v>
      </c>
      <c r="C9" s="14" t="s">
        <v>20</v>
      </c>
      <c r="D9" s="20" t="s">
        <v>17</v>
      </c>
      <c r="E9" s="11">
        <v>165</v>
      </c>
      <c r="F9" s="12">
        <f>(E9/$E$13)*1000</f>
        <v>12.577178138577635</v>
      </c>
      <c r="G9" s="6">
        <v>128</v>
      </c>
      <c r="H9" s="6">
        <v>31</v>
      </c>
      <c r="I9" s="6">
        <v>0</v>
      </c>
      <c r="J9" s="6">
        <v>6</v>
      </c>
      <c r="K9" s="6">
        <v>0</v>
      </c>
      <c r="L9" s="13">
        <f>301/E9</f>
        <v>1.8242424242424242</v>
      </c>
      <c r="M9" s="12">
        <f>IF($E$12=0,0,100*E9/E$12)</f>
        <v>33.468559837728193</v>
      </c>
    </row>
    <row r="10" spans="2:13" ht="15" customHeight="1" x14ac:dyDescent="0.3">
      <c r="B10" s="4">
        <v>7</v>
      </c>
      <c r="C10" s="14" t="s">
        <v>21</v>
      </c>
      <c r="D10" s="20" t="s">
        <v>19</v>
      </c>
      <c r="E10" s="11">
        <v>3</v>
      </c>
      <c r="F10" s="12">
        <f>(E10/$E$13)*1000</f>
        <v>0.22867596615595701</v>
      </c>
      <c r="G10" s="6">
        <v>3</v>
      </c>
      <c r="H10" s="6">
        <v>0</v>
      </c>
      <c r="I10" s="6">
        <v>0</v>
      </c>
      <c r="J10" s="6">
        <v>0</v>
      </c>
      <c r="K10" s="6">
        <v>0</v>
      </c>
      <c r="L10" s="13">
        <f>5/E10</f>
        <v>1.6666666666666667</v>
      </c>
      <c r="M10" s="12">
        <f>IF($E$12=0,0,100*E10/E$12)</f>
        <v>0.60851926977687631</v>
      </c>
    </row>
    <row r="11" spans="2:13" ht="15" customHeight="1" x14ac:dyDescent="0.3">
      <c r="B11" s="4">
        <v>8</v>
      </c>
      <c r="C11" s="14" t="s">
        <v>18</v>
      </c>
      <c r="D11" s="20" t="s">
        <v>14</v>
      </c>
      <c r="E11" s="11">
        <v>279</v>
      </c>
      <c r="F11" s="12">
        <f>(E11/$E$13)*1000</f>
        <v>21.266864852504</v>
      </c>
      <c r="G11" s="6">
        <v>225</v>
      </c>
      <c r="H11" s="6">
        <v>39</v>
      </c>
      <c r="I11" s="6">
        <v>0</v>
      </c>
      <c r="J11" s="6">
        <v>15</v>
      </c>
      <c r="K11" s="6">
        <v>0</v>
      </c>
      <c r="L11" s="13">
        <f>477/E11</f>
        <v>1.7096774193548387</v>
      </c>
      <c r="M11" s="12">
        <f>IF($E$12=0,0,100*E11/E$12)</f>
        <v>56.59229208924949</v>
      </c>
    </row>
    <row r="12" spans="2:13" ht="15" customHeight="1" x14ac:dyDescent="0.3">
      <c r="B12" s="4"/>
      <c r="C12" s="5"/>
      <c r="D12" s="5" t="s">
        <v>12</v>
      </c>
      <c r="E12" s="11">
        <f>SUM(E4:E11)</f>
        <v>493</v>
      </c>
      <c r="F12" s="12">
        <f>(E12/$E$13)*1000</f>
        <v>37.57908377162893</v>
      </c>
      <c r="G12" s="11">
        <f>SUM(G4:G11)</f>
        <v>392</v>
      </c>
      <c r="H12" s="11">
        <f>SUM(H4:H11)</f>
        <v>78</v>
      </c>
      <c r="I12" s="11">
        <f>SUM(I4:I11)</f>
        <v>0</v>
      </c>
      <c r="J12" s="11">
        <f>SUM(J4:J11)</f>
        <v>23</v>
      </c>
      <c r="K12" s="11">
        <f>SUM(K4:K11)</f>
        <v>0</v>
      </c>
      <c r="L12" s="13">
        <f>3014/E12</f>
        <v>6.1135902636916839</v>
      </c>
      <c r="M12" s="12">
        <f>IF($E$12=0,0,100*E12/E$12)</f>
        <v>100</v>
      </c>
    </row>
    <row r="13" spans="2:13" ht="15" customHeight="1" x14ac:dyDescent="0.3">
      <c r="C13" s="1"/>
      <c r="D13" s="5" t="s">
        <v>13</v>
      </c>
      <c r="E13" s="6">
        <v>13119</v>
      </c>
      <c r="F13" s="7"/>
      <c r="G13" s="8"/>
      <c r="H13" s="8"/>
      <c r="I13" s="8"/>
      <c r="J13" s="8"/>
      <c r="K13" s="8"/>
      <c r="L13" s="8"/>
      <c r="M13" s="8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">
      <c r="E17" s="9"/>
      <c r="F17" s="9"/>
      <c r="G17" s="9"/>
      <c r="H17" s="9"/>
      <c r="I17" s="9"/>
      <c r="J17" s="9"/>
      <c r="K17" s="9"/>
      <c r="L17" s="9"/>
      <c r="M17" s="9"/>
    </row>
    <row r="18" spans="5:13" x14ac:dyDescent="0.3">
      <c r="E18" s="9"/>
      <c r="F18" s="9"/>
      <c r="G18" s="9"/>
      <c r="H18" s="9"/>
      <c r="I18" s="9"/>
      <c r="J18" s="9"/>
      <c r="K18" s="9"/>
      <c r="L18" s="9"/>
      <c r="M18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2:D12 D4:D11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13 G4:M12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Mayıs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2024-07-08T06:38:02Z</dcterms:modified>
</cp:coreProperties>
</file>