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Aralık" sheetId="3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36" l="1"/>
  <c r="L10" i="36"/>
  <c r="L9" i="36"/>
  <c r="L8" i="36"/>
  <c r="L7" i="36"/>
  <c r="F7" i="36"/>
  <c r="L6" i="36"/>
  <c r="L5" i="36"/>
  <c r="L4" i="36"/>
  <c r="K12" i="36"/>
  <c r="J12" i="36"/>
  <c r="I12" i="36"/>
  <c r="H12" i="36"/>
  <c r="G12" i="36"/>
  <c r="E12" i="36"/>
  <c r="M12" i="36" s="1"/>
  <c r="F11" i="36"/>
  <c r="F10" i="36"/>
  <c r="F9" i="36"/>
  <c r="F8" i="36"/>
  <c r="F6" i="36"/>
  <c r="F5" i="36"/>
  <c r="F4" i="36"/>
  <c r="M7" i="36" l="1"/>
  <c r="M4" i="36"/>
  <c r="M5" i="36"/>
  <c r="M11" i="36"/>
  <c r="L12" i="36"/>
  <c r="M9" i="36"/>
  <c r="F12" i="36"/>
  <c r="M6" i="36"/>
  <c r="M10" i="36"/>
  <c r="M8" i="36"/>
</calcChain>
</file>

<file path=xl/sharedStrings.xml><?xml version="1.0" encoding="utf-8"?>
<sst xmlns="http://schemas.openxmlformats.org/spreadsheetml/2006/main" count="30" uniqueCount="28">
  <si>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</si>
  <si>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</si>
  <si>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</si>
  <si>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</si>
  <si>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</si>
  <si>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</si>
  <si>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</si>
  <si>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</si>
  <si>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</si>
  <si>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</si>
  <si>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</si>
  <si>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</si>
  <si>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</si>
  <si>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</si>
  <si>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</si>
  <si>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</si>
  <si>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</si>
  <si>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</si>
  <si>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4.9. Güvence bedeli ve iadesi (K18)</t>
  </si>
  <si>
    <t>5. Tüketici hizmetleri</t>
  </si>
  <si>
    <t>5.2. Tüketici hizmetleri ve şirket hakkındaki şikayetler (K21)</t>
  </si>
  <si>
    <t>3.1. Fatura Ödemesi</t>
  </si>
  <si>
    <t>2.Fiyat</t>
  </si>
  <si>
    <t>3.Ödeme</t>
  </si>
  <si>
    <t>4.İkili Anlaşma</t>
  </si>
  <si>
    <t>5.Tüketici Hizmetleri</t>
  </si>
  <si>
    <t>2.1. Aktif enerji bedeli (K7)</t>
  </si>
  <si>
    <t>2.2. Tahsilatına aracı olunan ilgili ve diğer mevzuat gereği alınan bedeller (K8)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</si>
</sst>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tabSelected="1" zoomScale="70" zoomScaleNormal="70" workbookViewId="0">
      <selection activeCell="F19" sqref="F19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7" t="s">
        <v>0</v>
      </c>
      <c r="F2" s="18"/>
      <c r="G2" s="18"/>
      <c r="H2" s="18"/>
      <c r="I2" s="18"/>
      <c r="J2" s="18"/>
      <c r="K2" s="18"/>
      <c r="L2" s="18"/>
      <c r="M2" s="19"/>
    </row>
    <row r="3" spans="2:13" ht="66" x14ac:dyDescent="0.3">
      <c r="B3" s="2" t="s">
        <v>1</v>
      </c>
      <c r="C3" s="20" t="s">
        <v>2</v>
      </c>
      <c r="D3" s="21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16</v>
      </c>
      <c r="F4" s="12">
        <f>(E4/$E$13)*1000</f>
        <v>1.5599103051574534</v>
      </c>
      <c r="G4" s="6">
        <v>3</v>
      </c>
      <c r="H4" s="6">
        <v>10</v>
      </c>
      <c r="I4" s="6">
        <v>0</v>
      </c>
      <c r="J4" s="6">
        <v>3</v>
      </c>
      <c r="K4" s="6">
        <v>0</v>
      </c>
      <c r="L4" s="13">
        <f>103/E4</f>
        <v>6.4375</v>
      </c>
      <c r="M4" s="12">
        <f>IF($E$12=0,0,100*E4/E$12)</f>
        <v>1.7660044150110374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20</v>
      </c>
      <c r="F5" s="12">
        <f>(E5/$E$13)*1000</f>
        <v>1.9498878814468168</v>
      </c>
      <c r="G5" s="6">
        <v>6</v>
      </c>
      <c r="H5" s="6">
        <v>11</v>
      </c>
      <c r="I5" s="6">
        <v>0</v>
      </c>
      <c r="J5" s="6">
        <v>3</v>
      </c>
      <c r="K5" s="6">
        <v>0</v>
      </c>
      <c r="L5" s="13">
        <f>98/E5</f>
        <v>4.9000000000000004</v>
      </c>
      <c r="M5" s="12">
        <f>IF($E$12=0,0,100*E5/E$12)</f>
        <v>2.2075055187637971</v>
      </c>
    </row>
    <row r="6" spans="2:13" ht="15" customHeight="1" x14ac:dyDescent="0.3">
      <c r="B6" s="4">
        <v>3</v>
      </c>
      <c r="C6" s="10" t="s">
        <v>22</v>
      </c>
      <c r="D6" s="14" t="s">
        <v>26</v>
      </c>
      <c r="E6" s="11">
        <v>2</v>
      </c>
      <c r="F6" s="12">
        <f t="shared" ref="F6" si="0">(E6/$E$13)*1000</f>
        <v>0.19498878814468168</v>
      </c>
      <c r="G6" s="6">
        <v>2</v>
      </c>
      <c r="H6" s="6">
        <v>0</v>
      </c>
      <c r="I6" s="6">
        <v>0</v>
      </c>
      <c r="J6" s="6">
        <v>0</v>
      </c>
      <c r="K6" s="6">
        <v>0</v>
      </c>
      <c r="L6" s="13">
        <f>4/E6</f>
        <v>2</v>
      </c>
      <c r="M6" s="12">
        <f t="shared" ref="M6" si="1">IF($E$12=0,0,100*E6/E$12)</f>
        <v>0.22075055187637968</v>
      </c>
    </row>
    <row r="7" spans="2:13" ht="15" customHeight="1" x14ac:dyDescent="0.3">
      <c r="B7" s="4">
        <v>4</v>
      </c>
      <c r="C7" s="10" t="s">
        <v>22</v>
      </c>
      <c r="D7" s="14" t="s">
        <v>27</v>
      </c>
      <c r="E7" s="11">
        <v>1</v>
      </c>
      <c r="F7" s="12">
        <f t="shared" ref="F7" si="2">(E7/$E$13)*1000</f>
        <v>9.749439407234084E-2</v>
      </c>
      <c r="G7" s="6">
        <v>1</v>
      </c>
      <c r="H7" s="6">
        <v>0</v>
      </c>
      <c r="I7" s="6">
        <v>0</v>
      </c>
      <c r="J7" s="6">
        <v>0</v>
      </c>
      <c r="K7" s="6">
        <v>0</v>
      </c>
      <c r="L7" s="13">
        <f>2/E7</f>
        <v>2</v>
      </c>
      <c r="M7" s="12">
        <f t="shared" ref="M7" si="3">IF($E$12=0,0,100*E7/E$12)</f>
        <v>0.11037527593818984</v>
      </c>
    </row>
    <row r="8" spans="2:13" ht="15" customHeight="1" x14ac:dyDescent="0.3">
      <c r="B8" s="4">
        <v>5</v>
      </c>
      <c r="C8" s="10" t="s">
        <v>23</v>
      </c>
      <c r="D8" s="16" t="s">
        <v>21</v>
      </c>
      <c r="E8" s="11">
        <v>4</v>
      </c>
      <c r="F8" s="12">
        <f>(E8/$E$13)*1000</f>
        <v>0.38997757628936336</v>
      </c>
      <c r="G8" s="6">
        <v>1</v>
      </c>
      <c r="H8" s="6">
        <v>3</v>
      </c>
      <c r="I8" s="6">
        <v>0</v>
      </c>
      <c r="J8" s="6">
        <v>0</v>
      </c>
      <c r="K8" s="6">
        <v>0</v>
      </c>
      <c r="L8" s="13">
        <f>11/E8</f>
        <v>2.75</v>
      </c>
      <c r="M8" s="12">
        <f>IF($E$12=0,0,100*E8/E$12)</f>
        <v>0.44150110375275936</v>
      </c>
    </row>
    <row r="9" spans="2:13" ht="15" customHeight="1" x14ac:dyDescent="0.3">
      <c r="B9" s="4">
        <v>6</v>
      </c>
      <c r="C9" s="15" t="s">
        <v>24</v>
      </c>
      <c r="D9" s="16" t="s">
        <v>18</v>
      </c>
      <c r="E9" s="11">
        <v>69</v>
      </c>
      <c r="F9" s="12">
        <f>(E9/$E$13)*1000</f>
        <v>6.7271131909915178</v>
      </c>
      <c r="G9" s="6">
        <v>57</v>
      </c>
      <c r="H9" s="6">
        <v>10</v>
      </c>
      <c r="I9" s="6">
        <v>0</v>
      </c>
      <c r="J9" s="6">
        <v>2</v>
      </c>
      <c r="K9" s="6">
        <v>0</v>
      </c>
      <c r="L9" s="13">
        <f>153/E9</f>
        <v>2.2173913043478262</v>
      </c>
      <c r="M9" s="12">
        <f>IF($E$12=0,0,100*E9/E$12)</f>
        <v>7.6158940397350996</v>
      </c>
    </row>
    <row r="10" spans="2:13" ht="15" customHeight="1" x14ac:dyDescent="0.3">
      <c r="B10" s="4">
        <v>7</v>
      </c>
      <c r="C10" s="15" t="s">
        <v>25</v>
      </c>
      <c r="D10" s="16" t="s">
        <v>20</v>
      </c>
      <c r="E10" s="11">
        <v>1</v>
      </c>
      <c r="F10" s="12">
        <f>(E10/$E$13)*1000</f>
        <v>9.749439407234084E-2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13">
        <f>4/E10</f>
        <v>4</v>
      </c>
      <c r="M10" s="12">
        <f>IF($E$12=0,0,100*E10/E$12)</f>
        <v>0.11037527593818984</v>
      </c>
    </row>
    <row r="11" spans="2:13" ht="15" customHeight="1" x14ac:dyDescent="0.3">
      <c r="B11" s="4">
        <v>8</v>
      </c>
      <c r="C11" s="15" t="s">
        <v>19</v>
      </c>
      <c r="D11" s="16" t="s">
        <v>14</v>
      </c>
      <c r="E11" s="11">
        <v>793</v>
      </c>
      <c r="F11" s="12">
        <f>(E11/$E$13)*1000</f>
        <v>77.313054499366288</v>
      </c>
      <c r="G11" s="6">
        <v>519</v>
      </c>
      <c r="H11" s="6">
        <v>120</v>
      </c>
      <c r="I11" s="6">
        <v>0</v>
      </c>
      <c r="J11" s="6">
        <v>154</v>
      </c>
      <c r="K11" s="6">
        <v>0</v>
      </c>
      <c r="L11" s="13">
        <f>1815/E11</f>
        <v>2.2887767969735182</v>
      </c>
      <c r="M11" s="12">
        <f>IF($E$12=0,0,100*E11/E$12)</f>
        <v>87.527593818984542</v>
      </c>
    </row>
    <row r="12" spans="2:13" ht="15" customHeight="1" x14ac:dyDescent="0.3">
      <c r="B12" s="4"/>
      <c r="C12" s="5"/>
      <c r="D12" s="5" t="s">
        <v>12</v>
      </c>
      <c r="E12" s="11">
        <f>SUM(E4:E11)</f>
        <v>906</v>
      </c>
      <c r="F12" s="12">
        <f>(E12/$E$13)*1000</f>
        <v>88.329921029540813</v>
      </c>
      <c r="G12" s="11">
        <f>SUM(G4:G11)</f>
        <v>589</v>
      </c>
      <c r="H12" s="11">
        <f>SUM(H4:H11)</f>
        <v>155</v>
      </c>
      <c r="I12" s="11">
        <f>SUM(I4:I11)</f>
        <v>0</v>
      </c>
      <c r="J12" s="11">
        <f>SUM(J4:J11)</f>
        <v>162</v>
      </c>
      <c r="K12" s="11">
        <f>SUM(K4:K11)</f>
        <v>0</v>
      </c>
      <c r="L12" s="13">
        <f>3014/E12</f>
        <v>3.3267108167770418</v>
      </c>
      <c r="M12" s="12">
        <f>IF($E$12=0,0,100*E12/E$12)</f>
        <v>100</v>
      </c>
    </row>
    <row r="13" spans="2:13" ht="15" customHeight="1" x14ac:dyDescent="0.3">
      <c r="C13" s="1"/>
      <c r="D13" s="5" t="s">
        <v>13</v>
      </c>
      <c r="E13" s="6">
        <v>10257</v>
      </c>
      <c r="F13" s="7"/>
      <c r="G13" s="8"/>
      <c r="H13" s="8"/>
      <c r="I13" s="8"/>
      <c r="J13" s="8"/>
      <c r="K13" s="8"/>
      <c r="L13" s="8"/>
      <c r="M13" s="8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">
      <c r="E17" s="9"/>
      <c r="F17" s="9"/>
      <c r="G17" s="9"/>
      <c r="H17" s="9"/>
      <c r="I17" s="9"/>
      <c r="J17" s="9"/>
      <c r="K17" s="9"/>
      <c r="L17" s="9"/>
      <c r="M17" s="9"/>
    </row>
    <row r="18" spans="5:13" x14ac:dyDescent="0.3">
      <c r="E18" s="9"/>
      <c r="F18" s="9"/>
      <c r="G18" s="9"/>
      <c r="H18" s="9"/>
      <c r="I18" s="9"/>
      <c r="J18" s="9"/>
      <c r="K18" s="9"/>
      <c r="L18" s="9"/>
      <c r="M18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2:D12 D5:D11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3 G4:M12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Aralık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2024-02-03T20:36:17Z</dcterms:modified>
</cp:coreProperties>
</file>