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Kasım" sheetId="3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35" l="1"/>
  <c r="L9" i="35"/>
  <c r="L8" i="35"/>
  <c r="L7" i="35"/>
  <c r="L6" i="35"/>
  <c r="L5" i="35"/>
  <c r="L4" i="35"/>
  <c r="F9" i="35" l="1"/>
  <c r="K11" i="35"/>
  <c r="J11" i="35"/>
  <c r="I11" i="35"/>
  <c r="H11" i="35"/>
  <c r="G11" i="35"/>
  <c r="E11" i="35"/>
  <c r="M11" i="35" s="1"/>
  <c r="F10" i="35"/>
  <c r="F8" i="35"/>
  <c r="F7" i="35"/>
  <c r="F6" i="35"/>
  <c r="F5" i="35"/>
  <c r="F4" i="35"/>
  <c r="M9" i="35" l="1"/>
  <c r="M4" i="35"/>
  <c r="M10" i="35"/>
  <c r="M7" i="35"/>
  <c r="M5" i="35"/>
  <c r="F11" i="35"/>
  <c r="M8" i="35"/>
  <c r="M6" i="35"/>
  <c r="L11" i="35"/>
</calcChain>
</file>

<file path=xl/sharedStrings.xml><?xml version="1.0" encoding="utf-8"?>
<sst xmlns="http://schemas.openxmlformats.org/spreadsheetml/2006/main" count="28" uniqueCount="27">
  <si>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</si>
  <si>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</si>
  <si>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</si>
  <si>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</si>
  <si>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</si>
  <si>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</si>
  <si>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</si>
  <si>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</si>
  <si>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</si>
  <si>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</si>
  <si>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</si>
  <si>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</si>
  <si>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</si>
  <si>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</si>
  <si>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</si>
  <si>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</si>
  <si>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</si>
  <si>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</si>
  <si>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4.9. Güvence bedeli ve iadesi (K18)</t>
  </si>
  <si>
    <t>5. Tüketici hizmetleri</t>
  </si>
  <si>
    <t>5.2. Tüketici hizmetleri ve şirket hakkındaki şikayetler (K21)</t>
  </si>
  <si>
    <t>3.1. Fatura Ödemesi</t>
  </si>
  <si>
    <t>2.Fiyat</t>
  </si>
  <si>
    <t>3.Ödeme</t>
  </si>
  <si>
    <t>4.İkili Anlaşma</t>
  </si>
  <si>
    <t>5.Tüketici Hizmetleri</t>
  </si>
  <si>
    <t>2.1. Aktif enerji bedeli (K7)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</si>
</sst>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"/>
  <sheetViews>
    <sheetView tabSelected="1" zoomScale="70" zoomScaleNormal="70" workbookViewId="0">
      <selection activeCell="C21" sqref="C21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7" t="s">
        <v>0</v>
      </c>
      <c r="F2" s="18"/>
      <c r="G2" s="18"/>
      <c r="H2" s="18"/>
      <c r="I2" s="18"/>
      <c r="J2" s="18"/>
      <c r="K2" s="18"/>
      <c r="L2" s="18"/>
      <c r="M2" s="19"/>
    </row>
    <row r="3" spans="2:13" ht="66" x14ac:dyDescent="0.3">
      <c r="B3" s="2" t="s">
        <v>1</v>
      </c>
      <c r="C3" s="20" t="s">
        <v>2</v>
      </c>
      <c r="D3" s="21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5</v>
      </c>
      <c r="F4" s="12">
        <f>(E4/$E$12)*1000</f>
        <v>0.51025614858659041</v>
      </c>
      <c r="G4" s="6">
        <v>1</v>
      </c>
      <c r="H4" s="6">
        <v>4</v>
      </c>
      <c r="I4" s="6">
        <v>0</v>
      </c>
      <c r="J4" s="6">
        <v>0</v>
      </c>
      <c r="K4" s="6">
        <v>0</v>
      </c>
      <c r="L4" s="13">
        <f>23/E4</f>
        <v>4.5999999999999996</v>
      </c>
      <c r="M4" s="12">
        <f>IF($E$11=0,0,100*E4/E$11)</f>
        <v>0.39904229848363926</v>
      </c>
    </row>
    <row r="5" spans="2:13" ht="15" customHeight="1" x14ac:dyDescent="0.3">
      <c r="B5" s="4">
        <v>2</v>
      </c>
      <c r="C5" s="10" t="s">
        <v>15</v>
      </c>
      <c r="D5" s="14" t="s">
        <v>16</v>
      </c>
      <c r="E5" s="11">
        <v>34</v>
      </c>
      <c r="F5" s="12">
        <f>(E5/$E$12)*1000</f>
        <v>3.4697418103888151</v>
      </c>
      <c r="G5" s="6">
        <v>15</v>
      </c>
      <c r="H5" s="6">
        <v>17</v>
      </c>
      <c r="I5" s="6">
        <v>0</v>
      </c>
      <c r="J5" s="6">
        <v>2</v>
      </c>
      <c r="K5" s="6">
        <v>0</v>
      </c>
      <c r="L5" s="13">
        <f>149/E5</f>
        <v>4.382352941176471</v>
      </c>
      <c r="M5" s="12">
        <f>IF($E$11=0,0,100*E5/E$11)</f>
        <v>2.7134876296887471</v>
      </c>
    </row>
    <row r="6" spans="2:13" ht="15" customHeight="1" x14ac:dyDescent="0.3">
      <c r="B6" s="4">
        <v>3</v>
      </c>
      <c r="C6" s="10" t="s">
        <v>22</v>
      </c>
      <c r="D6" s="14" t="s">
        <v>26</v>
      </c>
      <c r="E6" s="11">
        <v>1</v>
      </c>
      <c r="F6" s="12">
        <f t="shared" ref="F6" si="0">(E6/$E$12)*1000</f>
        <v>0.1020512297173181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13">
        <f>3/E6</f>
        <v>3</v>
      </c>
      <c r="M6" s="12">
        <f t="shared" ref="M6" si="1">IF($E$11=0,0,100*E6/E$11)</f>
        <v>7.9808459696727854E-2</v>
      </c>
    </row>
    <row r="7" spans="2:13" ht="15" customHeight="1" x14ac:dyDescent="0.3">
      <c r="B7" s="4">
        <v>4</v>
      </c>
      <c r="C7" s="10" t="s">
        <v>23</v>
      </c>
      <c r="D7" s="16" t="s">
        <v>21</v>
      </c>
      <c r="E7" s="11">
        <v>11</v>
      </c>
      <c r="F7" s="12">
        <f>(E7/$E$12)*1000</f>
        <v>1.122563526890499</v>
      </c>
      <c r="G7" s="6">
        <v>2</v>
      </c>
      <c r="H7" s="6">
        <v>9</v>
      </c>
      <c r="I7" s="6">
        <v>0</v>
      </c>
      <c r="J7" s="6">
        <v>0</v>
      </c>
      <c r="K7" s="6">
        <v>0</v>
      </c>
      <c r="L7" s="13">
        <f>40/E7</f>
        <v>3.6363636363636362</v>
      </c>
      <c r="M7" s="12">
        <f>IF($E$11=0,0,100*E7/E$11)</f>
        <v>0.87789305666400641</v>
      </c>
    </row>
    <row r="8" spans="2:13" ht="15" customHeight="1" x14ac:dyDescent="0.3">
      <c r="B8" s="4">
        <v>5</v>
      </c>
      <c r="C8" s="15" t="s">
        <v>24</v>
      </c>
      <c r="D8" s="16" t="s">
        <v>18</v>
      </c>
      <c r="E8" s="11">
        <v>44</v>
      </c>
      <c r="F8" s="12">
        <f>(E8/$E$12)*1000</f>
        <v>4.4902541075619959</v>
      </c>
      <c r="G8" s="6">
        <v>33</v>
      </c>
      <c r="H8" s="6">
        <v>5</v>
      </c>
      <c r="I8" s="6">
        <v>0</v>
      </c>
      <c r="J8" s="6">
        <v>6</v>
      </c>
      <c r="K8" s="6">
        <v>0</v>
      </c>
      <c r="L8" s="13">
        <f>101/E8</f>
        <v>2.2954545454545454</v>
      </c>
      <c r="M8" s="12">
        <f>IF($E$11=0,0,100*E8/E$11)</f>
        <v>3.5115722266560256</v>
      </c>
    </row>
    <row r="9" spans="2:13" ht="15" customHeight="1" x14ac:dyDescent="0.3">
      <c r="B9" s="4">
        <v>6</v>
      </c>
      <c r="C9" s="15" t="s">
        <v>25</v>
      </c>
      <c r="D9" s="16" t="s">
        <v>20</v>
      </c>
      <c r="E9" s="11">
        <v>6</v>
      </c>
      <c r="F9" s="12">
        <f>(E9/$E$12)*1000</f>
        <v>0.61230737830390858</v>
      </c>
      <c r="G9" s="6">
        <v>4</v>
      </c>
      <c r="H9" s="6">
        <v>2</v>
      </c>
      <c r="I9" s="6">
        <v>0</v>
      </c>
      <c r="J9" s="6">
        <v>0</v>
      </c>
      <c r="K9" s="6">
        <v>0</v>
      </c>
      <c r="L9" s="13">
        <f>15/E9</f>
        <v>2.5</v>
      </c>
      <c r="M9" s="12">
        <f>IF($E$11=0,0,100*E9/E$11)</f>
        <v>0.4788507581803671</v>
      </c>
    </row>
    <row r="10" spans="2:13" ht="15" customHeight="1" x14ac:dyDescent="0.3">
      <c r="B10" s="4">
        <v>7</v>
      </c>
      <c r="C10" s="15" t="s">
        <v>19</v>
      </c>
      <c r="D10" s="16" t="s">
        <v>14</v>
      </c>
      <c r="E10" s="11">
        <v>1152</v>
      </c>
      <c r="F10" s="12">
        <f>(E10/$E$12)*1000</f>
        <v>117.56301663435043</v>
      </c>
      <c r="G10" s="6">
        <v>833</v>
      </c>
      <c r="H10" s="6">
        <v>105</v>
      </c>
      <c r="I10" s="6">
        <v>0</v>
      </c>
      <c r="J10" s="6">
        <v>214</v>
      </c>
      <c r="K10" s="6">
        <v>0</v>
      </c>
      <c r="L10" s="13">
        <f>2565/E10</f>
        <v>2.2265625</v>
      </c>
      <c r="M10" s="12">
        <f>IF($E$11=0,0,100*E10/E$11)</f>
        <v>91.939345570630493</v>
      </c>
    </row>
    <row r="11" spans="2:13" ht="15" customHeight="1" x14ac:dyDescent="0.3">
      <c r="B11" s="4"/>
      <c r="C11" s="5"/>
      <c r="D11" s="5" t="s">
        <v>12</v>
      </c>
      <c r="E11" s="11">
        <f>SUM(E4:E10)</f>
        <v>1253</v>
      </c>
      <c r="F11" s="12">
        <f>(E11/$E$12)*1000</f>
        <v>127.87019083579956</v>
      </c>
      <c r="G11" s="11">
        <f>SUM(G4:G10)</f>
        <v>889</v>
      </c>
      <c r="H11" s="11">
        <f>SUM(H4:H10)</f>
        <v>142</v>
      </c>
      <c r="I11" s="11">
        <f>SUM(I4:I10)</f>
        <v>0</v>
      </c>
      <c r="J11" s="11">
        <f>SUM(J4:J10)</f>
        <v>222</v>
      </c>
      <c r="K11" s="11">
        <f>SUM(K4:K10)</f>
        <v>0</v>
      </c>
      <c r="L11" s="13">
        <f>3014/E11</f>
        <v>2.4054269752593775</v>
      </c>
      <c r="M11" s="12">
        <f>IF($E$11=0,0,100*E11/E$11)</f>
        <v>100</v>
      </c>
    </row>
    <row r="12" spans="2:13" ht="15" customHeight="1" x14ac:dyDescent="0.3">
      <c r="C12" s="1"/>
      <c r="D12" s="5" t="s">
        <v>13</v>
      </c>
      <c r="E12" s="6">
        <v>9799</v>
      </c>
      <c r="F12" s="7"/>
      <c r="G12" s="8"/>
      <c r="H12" s="8"/>
      <c r="I12" s="8"/>
      <c r="J12" s="8"/>
      <c r="K12" s="8"/>
      <c r="L12" s="8"/>
      <c r="M12" s="8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decimal" allowBlank="1" showErrorMessage="1" errorTitle="İstenen Aralıkta Değil!" error="İstenen Aralık: Minimum=0.0 Maksimum=9223372036854775807" sqref="G4:M11 E4:F12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11:D11 D5:D10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Kasım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2024-01-02T08:36:07Z</dcterms:modified>
</cp:coreProperties>
</file>