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ylül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4" l="1"/>
  <c r="F9" i="34"/>
  <c r="L8" i="34"/>
  <c r="L7" i="34"/>
  <c r="L6" i="34"/>
  <c r="L5" i="34"/>
  <c r="L4" i="34"/>
  <c r="F6" i="34" l="1"/>
  <c r="K10" i="34"/>
  <c r="J10" i="34"/>
  <c r="I10" i="34"/>
  <c r="H10" i="34"/>
  <c r="G10" i="34"/>
  <c r="E10" i="34"/>
  <c r="M10" i="34" s="1"/>
  <c r="F8" i="34"/>
  <c r="F7" i="34"/>
  <c r="F5" i="34"/>
  <c r="F4" i="34"/>
  <c r="M6" i="34" l="1"/>
  <c r="M8" i="34"/>
  <c r="M4" i="34"/>
  <c r="F10" i="34"/>
  <c r="M7" i="34"/>
  <c r="M5" i="34"/>
  <c r="M9" i="34"/>
  <c r="L10" i="34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<sst xmlns="http://schemas.openxmlformats.org/spreadsheetml/2006/main" count="26" uniqueCount="24">
  <si>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</si>
  <si>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</si>
  <si>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</si>
  <si>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</si>
  <si>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</si>
  <si>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</si>
  <si>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</si>
  <si>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</si>
  <si>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</si>
  <si>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</si>
  <si>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</si>
  <si>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</si>
  <si>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</si>
  <si>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</si>
  <si>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</si>
  <si>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</si>
  <si>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</si>
  <si>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</si>
  <si>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</si>
  <si>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</si>
  <si>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</si>
  <si>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</si>
  <si>
    <t>3.1. Fatura Ödemesi</t>
  </si>
  <si>
    <t>3. Ödeme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</si>
</sst>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E12" sqref="E12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23</v>
      </c>
      <c r="F4" s="12">
        <f>(E4/$E$11)*1000</f>
        <v>2.4256485973423332</v>
      </c>
      <c r="G4" s="6">
        <v>4</v>
      </c>
      <c r="H4" s="6">
        <v>15</v>
      </c>
      <c r="I4" s="6">
        <v>0</v>
      </c>
      <c r="J4" s="6">
        <v>4</v>
      </c>
      <c r="K4" s="6">
        <v>0</v>
      </c>
      <c r="L4" s="13">
        <f>83/E4</f>
        <v>3.6086956521739131</v>
      </c>
      <c r="M4" s="12">
        <f>IF($E$10=0,0,100*E4/E$10)</f>
        <v>2.6315789473684212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24</v>
      </c>
      <c r="F5" s="12">
        <f>(E5/$E$11)*1000</f>
        <v>2.531111579835478</v>
      </c>
      <c r="G5" s="6">
        <v>11</v>
      </c>
      <c r="H5" s="6">
        <v>12</v>
      </c>
      <c r="I5" s="6">
        <v>0</v>
      </c>
      <c r="J5" s="6">
        <v>1</v>
      </c>
      <c r="K5" s="6">
        <v>0</v>
      </c>
      <c r="L5" s="13">
        <f>136/E5</f>
        <v>5.666666666666667</v>
      </c>
      <c r="M5" s="12">
        <f>IF($E$10=0,0,100*E5/E$10)</f>
        <v>2.7459954233409611</v>
      </c>
    </row>
    <row r="6" spans="2:13" ht="15" customHeight="1" x14ac:dyDescent="0.3">
      <c r="B6" s="4">
        <v>3</v>
      </c>
      <c r="C6" s="10" t="s">
        <v>23</v>
      </c>
      <c r="D6" s="14" t="s">
        <v>22</v>
      </c>
      <c r="E6" s="11">
        <v>6</v>
      </c>
      <c r="F6" s="12">
        <f t="shared" ref="F6" si="0">(E6/$E$11)*1000</f>
        <v>0.63277789495886949</v>
      </c>
      <c r="G6" s="6">
        <v>6</v>
      </c>
      <c r="H6" s="6">
        <v>0</v>
      </c>
      <c r="I6" s="6">
        <v>0</v>
      </c>
      <c r="J6" s="6">
        <v>0</v>
      </c>
      <c r="K6" s="6">
        <v>0</v>
      </c>
      <c r="L6" s="13">
        <f>9/E6</f>
        <v>1.5</v>
      </c>
      <c r="M6" s="12">
        <f t="shared" ref="M6" si="1">IF($E$10=0,0,100*E6/E$10)</f>
        <v>0.68649885583524028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13</v>
      </c>
      <c r="F7" s="12">
        <f>(E7/$E$11)*1000</f>
        <v>1.3710187724108838</v>
      </c>
      <c r="G7" s="6">
        <v>7</v>
      </c>
      <c r="H7" s="6">
        <v>6</v>
      </c>
      <c r="I7" s="6">
        <v>0</v>
      </c>
      <c r="J7" s="6">
        <v>0</v>
      </c>
      <c r="K7" s="6">
        <v>0</v>
      </c>
      <c r="L7" s="13">
        <f>42/E7</f>
        <v>3.2307692307692308</v>
      </c>
      <c r="M7" s="12">
        <f>IF($E$10=0,0,100*E7/E$10)</f>
        <v>1.4874141876430207</v>
      </c>
    </row>
    <row r="8" spans="2:13" ht="15" customHeight="1" x14ac:dyDescent="0.3">
      <c r="B8" s="4">
        <v>5</v>
      </c>
      <c r="C8" s="15" t="s">
        <v>20</v>
      </c>
      <c r="D8" s="14" t="s">
        <v>21</v>
      </c>
      <c r="E8" s="11">
        <v>2</v>
      </c>
      <c r="F8" s="12">
        <f>(E8/$E$11)*1000</f>
        <v>0.21092596498628982</v>
      </c>
      <c r="G8" s="6">
        <v>0</v>
      </c>
      <c r="H8" s="6">
        <v>2</v>
      </c>
      <c r="I8" s="6">
        <v>0</v>
      </c>
      <c r="J8" s="6">
        <v>0</v>
      </c>
      <c r="K8" s="6">
        <v>0</v>
      </c>
      <c r="L8" s="13">
        <f>6/E8</f>
        <v>3</v>
      </c>
      <c r="M8" s="12">
        <f>IF($E$10=0,0,100*E8/E$10)</f>
        <v>0.2288329519450801</v>
      </c>
    </row>
    <row r="9" spans="2:13" ht="15" customHeight="1" x14ac:dyDescent="0.3">
      <c r="B9" s="4">
        <v>6</v>
      </c>
      <c r="C9" s="15" t="s">
        <v>20</v>
      </c>
      <c r="D9" s="14" t="s">
        <v>14</v>
      </c>
      <c r="E9" s="11">
        <v>806</v>
      </c>
      <c r="F9" s="12">
        <f>(E9/$E$11)*1000</f>
        <v>85.003163889474791</v>
      </c>
      <c r="G9" s="6">
        <v>596</v>
      </c>
      <c r="H9" s="6">
        <v>77</v>
      </c>
      <c r="I9" s="6">
        <v>0</v>
      </c>
      <c r="J9" s="6">
        <v>133</v>
      </c>
      <c r="K9" s="6">
        <v>0</v>
      </c>
      <c r="L9" s="13">
        <f>1741/E9</f>
        <v>2.1600496277915631</v>
      </c>
      <c r="M9" s="12">
        <f>IF($E$10=0,0,100*E9/E$10)</f>
        <v>92.219679633867273</v>
      </c>
    </row>
    <row r="10" spans="2:13" ht="15" customHeight="1" x14ac:dyDescent="0.3">
      <c r="B10" s="4"/>
      <c r="C10" s="5"/>
      <c r="D10" s="5" t="s">
        <v>12</v>
      </c>
      <c r="E10" s="11">
        <f>SUM(E4:E9)</f>
        <v>874</v>
      </c>
      <c r="F10" s="12">
        <f>(E10/$E$11)*1000</f>
        <v>92.174646699008647</v>
      </c>
      <c r="G10" s="11">
        <f>SUM(G4:G9)</f>
        <v>624</v>
      </c>
      <c r="H10" s="11">
        <f>SUM(H4:H9)</f>
        <v>112</v>
      </c>
      <c r="I10" s="11">
        <f>SUM(I4:I9)</f>
        <v>0</v>
      </c>
      <c r="J10" s="11">
        <f>SUM(J4:J9)</f>
        <v>138</v>
      </c>
      <c r="K10" s="11">
        <f>SUM(K4:K9)</f>
        <v>0</v>
      </c>
      <c r="L10" s="13">
        <f>3014/E10</f>
        <v>3.4485125858123569</v>
      </c>
      <c r="M10" s="12">
        <f>IF($E$10=0,0,100*E10/E$10)</f>
        <v>100</v>
      </c>
    </row>
    <row r="11" spans="2:13" ht="15" customHeight="1" x14ac:dyDescent="0.3">
      <c r="C11" s="1"/>
      <c r="D11" s="5" t="s">
        <v>13</v>
      </c>
      <c r="E11" s="6">
        <v>9482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8:D9 D5:D6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1 G4:M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2023-11-10T19:05:10Z</dcterms:modified>
</cp:coreProperties>
</file>