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ikula\Desktop\"/>
    </mc:Choice>
  </mc:AlternateContent>
  <bookViews>
    <workbookView xWindow="0" yWindow="0" windowWidth="20436" windowHeight="7296"/>
  </bookViews>
  <sheets>
    <sheet name="Ağustos" sheetId="3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0" i="34" l="1"/>
  <c r="L9" i="34"/>
  <c r="L8" i="34"/>
  <c r="L7" i="34"/>
  <c r="F7" i="34"/>
  <c r="L6" i="34"/>
  <c r="F6" i="34"/>
  <c r="L5" i="34"/>
  <c r="L4" i="34"/>
  <c r="K11" i="34"/>
  <c r="J11" i="34"/>
  <c r="I11" i="34"/>
  <c r="H11" i="34"/>
  <c r="G11" i="34"/>
  <c r="E11" i="34"/>
  <c r="M11" i="34" s="1"/>
  <c r="F10" i="34"/>
  <c r="F9" i="34"/>
  <c r="F8" i="34"/>
  <c r="F5" i="34"/>
  <c r="F4" i="34"/>
  <c r="M7" i="34" l="1"/>
  <c r="M6" i="34"/>
  <c r="M9" i="34"/>
  <c r="M4" i="34"/>
  <c r="F11" i="34"/>
  <c r="M8" i="34"/>
  <c r="M5" i="34"/>
  <c r="M10" i="34"/>
  <c r="L11" i="34"/>
</calcChain>
</file>

<file path=xl/sharedStrings.xml><?xml version="1.0" encoding="utf-8"?>
<sst xmlns="http://schemas.openxmlformats.org/spreadsheetml/2006/main" count="28" uniqueCount="26">
  <si>
    <t>Şikayet Sayısı</t>
  </si>
  <si>
    <t>Şikayet
kategorisinin
şikayet
sayısına göre
sıralaması</t>
  </si>
  <si>
    <t>Veri Türü</t>
  </si>
  <si>
    <t>Toplam şikayet sayısı</t>
  </si>
  <si>
    <t>1000 kişi
başına
düşen
şikayet
sayısı</t>
  </si>
  <si>
    <t>2 iş günü içerisinde sonuçlanan şikayet sayısı (S1)</t>
  </si>
  <si>
    <t>3-15 iş günü arasında sonuçlanan şikayet sayısı (S2)</t>
  </si>
  <si>
    <t>15 iş gününden fazla sürede sonuçlanan şikayet sayısı (S3)</t>
  </si>
  <si>
    <t>Mükerrer şikayet sayısı (S4)</t>
  </si>
  <si>
    <t>Sonuçlanmayan şikayet sayısı (S5)</t>
  </si>
  <si>
    <t>Ortalama
sonuçlanma
süresi(gün)
(S6)</t>
  </si>
  <si>
    <t>Şikayetlerin kategorilere göre oransal dağılım</t>
  </si>
  <si>
    <t>Toplam Şikayet</t>
  </si>
  <si>
    <t>Tüketici sayısı (T1)</t>
  </si>
  <si>
    <t>5.3. Bilgi/Belge talebi (K22)</t>
  </si>
  <si>
    <t>1. Fatura ve/veya faturaya esas unsurlar</t>
  </si>
  <si>
    <t>1.6. Fatura gönderimi (K6)</t>
  </si>
  <si>
    <t>1.2. Fatura tutarı (K2)</t>
  </si>
  <si>
    <t>4. İkili anlaşma</t>
  </si>
  <si>
    <t>4.9. Güvence bedeli ve iadesi (K18)</t>
  </si>
  <si>
    <t>5. Tüketici hizmetleri</t>
  </si>
  <si>
    <t>5.2. Tüketici hizmetleri ve şirket hakkındaki şikayetler (K21)</t>
  </si>
  <si>
    <t>2. Fiyat</t>
  </si>
  <si>
    <t>2.1. Aktif enerji bedeli (K7)</t>
  </si>
  <si>
    <t>3.1. Fatura Ödemesi</t>
  </si>
  <si>
    <t>3. Ödeme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</si>
</sst>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162"/>
      <scheme val="minor"/>
    </font>
    <font>
      <b/>
      <sz val="10"/>
      <color indexed="8"/>
      <name val="Arial"/>
      <family val="2"/>
      <charset val="162"/>
    </font>
    <font>
      <sz val="11"/>
      <name val="Calibri"/>
      <family val="2"/>
      <charset val="162"/>
    </font>
    <font>
      <sz val="10"/>
      <color indexed="8"/>
      <name val="Arial"/>
      <family val="2"/>
      <charset val="162"/>
    </font>
    <font>
      <b/>
      <sz val="11"/>
      <name val="Calibri"/>
      <family val="2"/>
      <charset val="16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NumberFormat="1" applyFill="1" applyBorder="1"/>
    <xf numFmtId="0" fontId="1" fillId="0" borderId="4" xfId="0" applyNumberFormat="1" applyFont="1" applyFill="1" applyBorder="1" applyAlignment="1">
      <alignment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3" fillId="0" borderId="1" xfId="0" applyNumberFormat="1" applyFont="1" applyFill="1" applyBorder="1" applyAlignment="1">
      <alignment vertical="center" wrapText="1"/>
    </xf>
    <xf numFmtId="3" fontId="0" fillId="0" borderId="4" xfId="0" applyNumberFormat="1" applyFont="1" applyFill="1" applyBorder="1" applyAlignment="1" applyProtection="1">
      <alignment horizontal="center" vertical="center" wrapText="1"/>
      <protection locked="0"/>
    </xf>
    <xf numFmtId="3" fontId="0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4" xfId="0" applyNumberFormat="1" applyFont="1" applyFill="1" applyBorder="1" applyAlignment="1">
      <alignment vertical="center"/>
    </xf>
    <xf numFmtId="3" fontId="0" fillId="0" borderId="4" xfId="0" applyNumberFormat="1" applyFont="1" applyFill="1" applyBorder="1" applyAlignment="1">
      <alignment horizontal="center" vertical="center" wrapText="1"/>
    </xf>
    <xf numFmtId="4" fontId="0" fillId="0" borderId="4" xfId="0" applyNumberFormat="1" applyFont="1" applyFill="1" applyBorder="1" applyAlignment="1">
      <alignment horizontal="center" vertical="center" wrapText="1"/>
    </xf>
    <xf numFmtId="4" fontId="0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4" xfId="0" applyNumberFormat="1" applyFont="1" applyFill="1" applyBorder="1" applyAlignment="1">
      <alignment vertical="center" wrapText="1"/>
    </xf>
    <xf numFmtId="0" fontId="2" fillId="0" borderId="5" xfId="0" applyNumberFormat="1" applyFont="1" applyFill="1" applyBorder="1" applyAlignment="1">
      <alignment vertical="center"/>
    </xf>
    <xf numFmtId="0" fontId="4" fillId="0" borderId="1" xfId="0" applyNumberFormat="1" applyFont="1" applyFill="1" applyBorder="1" applyAlignment="1">
      <alignment horizontal="center"/>
    </xf>
    <xf numFmtId="0" fontId="4" fillId="0" borderId="2" xfId="0" applyNumberFormat="1" applyFont="1" applyFill="1" applyBorder="1" applyAlignment="1">
      <alignment horizontal="center"/>
    </xf>
    <xf numFmtId="0" fontId="4" fillId="0" borderId="3" xfId="0" applyNumberFormat="1" applyFont="1" applyFill="1" applyBorder="1" applyAlignment="1">
      <alignment horizontal="center"/>
    </xf>
    <xf numFmtId="1" fontId="1" fillId="0" borderId="1" xfId="0" applyNumberFormat="1" applyFont="1" applyFill="1" applyBorder="1" applyAlignment="1">
      <alignment horizontal="center" vertical="center" wrapText="1"/>
    </xf>
    <xf numFmtId="1" fontId="1" fillId="0" borderId="3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17"/>
  <sheetViews>
    <sheetView tabSelected="1" zoomScale="70" zoomScaleNormal="70" workbookViewId="0">
      <selection activeCell="D18" sqref="D18"/>
    </sheetView>
  </sheetViews>
  <sheetFormatPr defaultRowHeight="14.4" x14ac:dyDescent="0.3"/>
  <cols>
    <col min="2" max="2" width="15.6640625" customWidth="1"/>
    <col min="3" max="3" width="35.5546875" customWidth="1"/>
    <col min="4" max="4" width="70.5546875" bestFit="1" customWidth="1"/>
    <col min="5" max="13" width="15.88671875" customWidth="1"/>
  </cols>
  <sheetData>
    <row r="1" spans="2:13" x14ac:dyDescent="0.3">
      <c r="E1" s="1"/>
      <c r="F1" s="1"/>
      <c r="G1" s="1"/>
      <c r="H1" s="1"/>
      <c r="I1" s="1"/>
      <c r="J1" s="1"/>
      <c r="K1" s="1"/>
      <c r="L1" s="1"/>
      <c r="M1" s="1"/>
    </row>
    <row r="2" spans="2:13" x14ac:dyDescent="0.3">
      <c r="C2" s="1"/>
      <c r="D2" s="1"/>
      <c r="E2" s="16" t="s">
        <v>0</v>
      </c>
      <c r="F2" s="17"/>
      <c r="G2" s="17"/>
      <c r="H2" s="17"/>
      <c r="I2" s="17"/>
      <c r="J2" s="17"/>
      <c r="K2" s="17"/>
      <c r="L2" s="17"/>
      <c r="M2" s="18"/>
    </row>
    <row r="3" spans="2:13" ht="66" x14ac:dyDescent="0.3">
      <c r="B3" s="2" t="s">
        <v>1</v>
      </c>
      <c r="C3" s="19" t="s">
        <v>2</v>
      </c>
      <c r="D3" s="20"/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11</v>
      </c>
    </row>
    <row r="4" spans="2:13" ht="15" customHeight="1" x14ac:dyDescent="0.3">
      <c r="B4" s="4">
        <v>1</v>
      </c>
      <c r="C4" s="10" t="s">
        <v>15</v>
      </c>
      <c r="D4" s="10" t="s">
        <v>17</v>
      </c>
      <c r="E4" s="11">
        <v>22</v>
      </c>
      <c r="F4" s="12">
        <f t="shared" ref="F4:F11" si="0">(E4/$E$12)*1000</f>
        <v>2.3592493297587134</v>
      </c>
      <c r="G4" s="6">
        <v>8</v>
      </c>
      <c r="H4" s="6">
        <v>14</v>
      </c>
      <c r="I4" s="6">
        <v>0</v>
      </c>
      <c r="J4" s="6">
        <v>0</v>
      </c>
      <c r="K4" s="6">
        <v>0</v>
      </c>
      <c r="L4" s="13">
        <f>69/E4</f>
        <v>3.1363636363636362</v>
      </c>
      <c r="M4" s="12">
        <f t="shared" ref="M4:M11" si="1">IF($E$11=0,0,100*E4/E$11)</f>
        <v>2.8097062579821199</v>
      </c>
    </row>
    <row r="5" spans="2:13" ht="15" customHeight="1" x14ac:dyDescent="0.3">
      <c r="B5" s="4">
        <v>2</v>
      </c>
      <c r="C5" s="10" t="s">
        <v>15</v>
      </c>
      <c r="D5" s="14" t="s">
        <v>16</v>
      </c>
      <c r="E5" s="11">
        <v>22</v>
      </c>
      <c r="F5" s="12">
        <f t="shared" si="0"/>
        <v>2.3592493297587134</v>
      </c>
      <c r="G5" s="6">
        <v>17</v>
      </c>
      <c r="H5" s="6">
        <v>5</v>
      </c>
      <c r="I5" s="6">
        <v>0</v>
      </c>
      <c r="J5" s="6">
        <v>0</v>
      </c>
      <c r="K5" s="6">
        <v>0</v>
      </c>
      <c r="L5" s="13">
        <f>48/E5</f>
        <v>2.1818181818181817</v>
      </c>
      <c r="M5" s="12">
        <f t="shared" si="1"/>
        <v>2.8097062579821199</v>
      </c>
    </row>
    <row r="6" spans="2:13" ht="15" customHeight="1" x14ac:dyDescent="0.3">
      <c r="B6" s="4">
        <v>3</v>
      </c>
      <c r="C6" s="10" t="s">
        <v>22</v>
      </c>
      <c r="D6" s="14" t="s">
        <v>23</v>
      </c>
      <c r="E6" s="11">
        <v>3</v>
      </c>
      <c r="F6" s="12">
        <f t="shared" ref="F6" si="2">(E6/$E$12)*1000</f>
        <v>0.32171581769436997</v>
      </c>
      <c r="G6" s="6">
        <v>2</v>
      </c>
      <c r="H6" s="6">
        <v>1</v>
      </c>
      <c r="I6" s="6">
        <v>0</v>
      </c>
      <c r="J6" s="6">
        <v>0</v>
      </c>
      <c r="K6" s="6">
        <v>0</v>
      </c>
      <c r="L6" s="13">
        <f>7/E6</f>
        <v>2.3333333333333335</v>
      </c>
      <c r="M6" s="12">
        <f t="shared" ref="M6" si="3">IF($E$11=0,0,100*E6/E$11)</f>
        <v>0.38314176245210729</v>
      </c>
    </row>
    <row r="7" spans="2:13" ht="15" customHeight="1" x14ac:dyDescent="0.3">
      <c r="B7" s="4">
        <v>4</v>
      </c>
      <c r="C7" s="10" t="s">
        <v>25</v>
      </c>
      <c r="D7" s="14" t="s">
        <v>24</v>
      </c>
      <c r="E7" s="11">
        <v>17</v>
      </c>
      <c r="F7" s="12">
        <f t="shared" ref="F7" si="4">(E7/$E$12)*1000</f>
        <v>1.8230563002680966</v>
      </c>
      <c r="G7" s="6">
        <v>16</v>
      </c>
      <c r="H7" s="6">
        <v>1</v>
      </c>
      <c r="I7" s="6">
        <v>0</v>
      </c>
      <c r="J7" s="6">
        <v>0</v>
      </c>
      <c r="K7" s="6">
        <v>0</v>
      </c>
      <c r="L7" s="13">
        <f>46/E7</f>
        <v>2.7058823529411766</v>
      </c>
      <c r="M7" s="12">
        <f t="shared" ref="M7" si="5">IF($E$11=0,0,100*E7/E$11)</f>
        <v>2.1711366538952745</v>
      </c>
    </row>
    <row r="8" spans="2:13" ht="15" customHeight="1" x14ac:dyDescent="0.3">
      <c r="B8" s="4">
        <v>5</v>
      </c>
      <c r="C8" s="10" t="s">
        <v>18</v>
      </c>
      <c r="D8" s="10" t="s">
        <v>19</v>
      </c>
      <c r="E8" s="11">
        <v>22</v>
      </c>
      <c r="F8" s="12">
        <f t="shared" si="0"/>
        <v>2.3592493297587134</v>
      </c>
      <c r="G8" s="6">
        <v>19</v>
      </c>
      <c r="H8" s="6">
        <v>2</v>
      </c>
      <c r="I8" s="6">
        <v>0</v>
      </c>
      <c r="J8" s="6">
        <v>1</v>
      </c>
      <c r="K8" s="6">
        <v>0</v>
      </c>
      <c r="L8" s="13">
        <f>46/E8</f>
        <v>2.0909090909090908</v>
      </c>
      <c r="M8" s="12">
        <f t="shared" si="1"/>
        <v>2.8097062579821199</v>
      </c>
    </row>
    <row r="9" spans="2:13" ht="15" customHeight="1" x14ac:dyDescent="0.3">
      <c r="B9" s="4">
        <v>6</v>
      </c>
      <c r="C9" s="15" t="s">
        <v>20</v>
      </c>
      <c r="D9" s="14" t="s">
        <v>21</v>
      </c>
      <c r="E9" s="11">
        <v>2</v>
      </c>
      <c r="F9" s="12">
        <f t="shared" si="0"/>
        <v>0.21447721179624663</v>
      </c>
      <c r="G9" s="6">
        <v>1</v>
      </c>
      <c r="H9" s="6">
        <v>1</v>
      </c>
      <c r="I9" s="6">
        <v>0</v>
      </c>
      <c r="J9" s="6">
        <v>0</v>
      </c>
      <c r="K9" s="6">
        <v>0</v>
      </c>
      <c r="L9" s="13">
        <f>5/E9</f>
        <v>2.5</v>
      </c>
      <c r="M9" s="12">
        <f t="shared" si="1"/>
        <v>0.2554278416347382</v>
      </c>
    </row>
    <row r="10" spans="2:13" ht="15" customHeight="1" x14ac:dyDescent="0.3">
      <c r="B10" s="4">
        <v>7</v>
      </c>
      <c r="C10" s="15" t="s">
        <v>20</v>
      </c>
      <c r="D10" s="14" t="s">
        <v>14</v>
      </c>
      <c r="E10" s="11">
        <v>695</v>
      </c>
      <c r="F10" s="12">
        <f t="shared" si="0"/>
        <v>74.530831099195709</v>
      </c>
      <c r="G10" s="6">
        <v>480</v>
      </c>
      <c r="H10" s="6">
        <v>92</v>
      </c>
      <c r="I10" s="6">
        <v>0</v>
      </c>
      <c r="J10" s="6">
        <v>123</v>
      </c>
      <c r="K10" s="6">
        <v>0</v>
      </c>
      <c r="L10" s="13">
        <f>1724/E10</f>
        <v>2.4805755395683455</v>
      </c>
      <c r="M10" s="12">
        <f t="shared" si="1"/>
        <v>88.761174968071515</v>
      </c>
    </row>
    <row r="11" spans="2:13" ht="15" customHeight="1" x14ac:dyDescent="0.3">
      <c r="B11" s="4"/>
      <c r="C11" s="5"/>
      <c r="D11" s="5" t="s">
        <v>12</v>
      </c>
      <c r="E11" s="11">
        <f>SUM(E4:E10)</f>
        <v>783</v>
      </c>
      <c r="F11" s="12">
        <f t="shared" si="0"/>
        <v>83.967828418230567</v>
      </c>
      <c r="G11" s="11">
        <f>SUM(G4:G10)</f>
        <v>543</v>
      </c>
      <c r="H11" s="11">
        <f>SUM(H4:H10)</f>
        <v>116</v>
      </c>
      <c r="I11" s="11">
        <f>SUM(I4:I10)</f>
        <v>0</v>
      </c>
      <c r="J11" s="11">
        <f>SUM(J4:J10)</f>
        <v>124</v>
      </c>
      <c r="K11" s="11">
        <f>SUM(K4:K10)</f>
        <v>0</v>
      </c>
      <c r="L11" s="13">
        <f>3014/E11</f>
        <v>3.8492975734355044</v>
      </c>
      <c r="M11" s="12">
        <f t="shared" si="1"/>
        <v>100</v>
      </c>
    </row>
    <row r="12" spans="2:13" ht="15" customHeight="1" x14ac:dyDescent="0.3">
      <c r="C12" s="1"/>
      <c r="D12" s="5" t="s">
        <v>13</v>
      </c>
      <c r="E12" s="6">
        <v>9325</v>
      </c>
      <c r="F12" s="7"/>
      <c r="G12" s="8"/>
      <c r="H12" s="8"/>
      <c r="I12" s="8"/>
      <c r="J12" s="8"/>
      <c r="K12" s="8"/>
      <c r="L12" s="8"/>
      <c r="M12" s="8"/>
    </row>
    <row r="13" spans="2:13" x14ac:dyDescent="0.3">
      <c r="E13" s="9"/>
      <c r="F13" s="9"/>
      <c r="G13" s="9"/>
      <c r="H13" s="9"/>
      <c r="I13" s="9"/>
      <c r="J13" s="9"/>
      <c r="K13" s="9"/>
      <c r="L13" s="9"/>
      <c r="M13" s="9"/>
    </row>
    <row r="14" spans="2:13" x14ac:dyDescent="0.3">
      <c r="E14" s="9"/>
      <c r="F14" s="9"/>
      <c r="G14" s="9"/>
      <c r="H14" s="9"/>
      <c r="I14" s="9"/>
      <c r="J14" s="9"/>
      <c r="K14" s="9"/>
      <c r="L14" s="9"/>
      <c r="M14" s="9"/>
    </row>
    <row r="15" spans="2:13" x14ac:dyDescent="0.3">
      <c r="E15" s="9"/>
      <c r="F15" s="9"/>
      <c r="G15" s="9"/>
      <c r="H15" s="9"/>
      <c r="I15" s="9"/>
      <c r="J15" s="9"/>
      <c r="K15" s="9"/>
      <c r="L15" s="9"/>
      <c r="M15" s="9"/>
    </row>
    <row r="16" spans="2:13" x14ac:dyDescent="0.3">
      <c r="E16" s="9"/>
      <c r="F16" s="9"/>
      <c r="G16" s="9"/>
      <c r="H16" s="9"/>
      <c r="I16" s="9"/>
      <c r="J16" s="9"/>
      <c r="K16" s="9"/>
      <c r="L16" s="9"/>
      <c r="M16" s="9"/>
    </row>
    <row r="17" spans="5:13" x14ac:dyDescent="0.3">
      <c r="E17" s="9"/>
      <c r="F17" s="9"/>
      <c r="G17" s="9"/>
      <c r="H17" s="9"/>
      <c r="I17" s="9"/>
      <c r="J17" s="9"/>
      <c r="K17" s="9"/>
      <c r="L17" s="9"/>
      <c r="M17" s="9"/>
    </row>
  </sheetData>
  <mergeCells count="2">
    <mergeCell ref="E2:M2"/>
    <mergeCell ref="C3:D3"/>
  </mergeCells>
  <dataValidations count="2">
    <dataValidation type="textLength" allowBlank="1" showErrorMessage="1" errorTitle="Metin uzunluğu istenen aralıkta değil!" error="İstenen Aralık: Minimum Uzunluk=0 karakter Maksimum Uzunluk=2147483647 karakter" sqref="C11:D11 D9:D10 D5:D7">
      <formula1>0</formula1>
      <formula2>2147483647</formula2>
    </dataValidation>
    <dataValidation type="decimal" allowBlank="1" showErrorMessage="1" errorTitle="İstenen Aralıkta Değil!" error="İstenen Aralık: Minimum=0.0 Maksimum=9223372036854775807" sqref="G4:M11 E4:F12">
      <formula1>0</formula1>
      <formula2>9223372036854770000</formula2>
    </dataValidation>
  </dataValidations>
  <pageMargins left="0.7" right="0.7" top="0.75" bottom="0.75" header="0.3" footer="0.3"/>
  <pageSetup paperSize="9" orientation="portrait" horizontalDpi="300" verticalDpi="59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Ağustos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>Burak ÖZŞEKER</dc:creator>
  <cp:lastModifiedBy>İsa KULA</cp:lastModifiedBy>
  <cp:lastPrinted>2019-02-06T06:56:30Z</cp:lastPrinted>
  <dcterms:created xsi:type="dcterms:W3CDTF">2019-01-11T12:51:26Z</dcterms:created>
  <dcterms:modified xsi:type="dcterms:W3CDTF">2023-10-18T08:47:18Z</dcterms:modified>
</cp:coreProperties>
</file>