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Eylü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8" i="1" l="1"/>
  <c r="J9" i="1"/>
  <c r="H9" i="1"/>
  <c r="G9" i="1"/>
  <c r="L7" i="1"/>
  <c r="E9" i="1"/>
  <c r="L6" i="1"/>
  <c r="L5" i="1"/>
  <c r="L4" i="1"/>
  <c r="K9" i="1" l="1"/>
  <c r="I9" i="1"/>
  <c r="F8" i="1"/>
  <c r="F7" i="1"/>
  <c r="F6" i="1"/>
  <c r="F5" i="1"/>
  <c r="M9" i="1" l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<sst xmlns="http://schemas.openxmlformats.org/spreadsheetml/2006/main" count="24" uniqueCount="23">
  <si>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</si>
  <si>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</si>
  <si>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</si>
  <si>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</si>
  <si>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</si>
  <si>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</si>
  <si>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</si>
  <si>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</si>
  <si>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</si>
  <si>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</si>
  <si>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</si>
  <si>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</si>
  <si>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</si>
  <si>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</si>
  <si>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 Tüketici hizmetleri</t>
  </si>
  <si>
    <t>5.3. Bilgi/Belge talebi (K22)</t>
  </si>
  <si>
    <t>1. Fatura ve/veya faturaya esas unsurlar</t>
  </si>
  <si>
    <t>1.6. Fatura gönderimi (K6)</t>
  </si>
  <si>
    <t>2. Fiyat</t>
  </si>
  <si>
    <t>2.1. Aktif enerji bedeli (K7)</t>
  </si>
  <si>
    <t>1.2. Fatura tutarı (K2)</t>
  </si>
  <si>
    <t>4. İkili anlaşma</t>
  </si>
  <si>
    <t>4.9. Güvence bedeli ve iadesi (K18)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</si>
</sst>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2" sqref="C22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0" t="s">
        <v>0</v>
      </c>
      <c r="F2" s="11"/>
      <c r="G2" s="11"/>
      <c r="H2" s="11"/>
      <c r="I2" s="11"/>
      <c r="J2" s="11"/>
      <c r="K2" s="11"/>
      <c r="L2" s="11"/>
      <c r="M2" s="12"/>
    </row>
    <row r="3" spans="2:13" ht="63.75" x14ac:dyDescent="0.25">
      <c r="B3" s="2" t="s">
        <v>1</v>
      </c>
      <c r="C3" s="13" t="s">
        <v>2</v>
      </c>
      <c r="D3" s="14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5" t="s">
        <v>14</v>
      </c>
      <c r="D4" s="15" t="s">
        <v>15</v>
      </c>
      <c r="E4" s="16">
        <v>130</v>
      </c>
      <c r="F4" s="17">
        <f t="shared" ref="F4:F9" si="0">(E4/$E$10)*1000</f>
        <v>70.537167661421591</v>
      </c>
      <c r="G4" s="6">
        <v>78</v>
      </c>
      <c r="H4" s="6">
        <v>1</v>
      </c>
      <c r="I4" s="6">
        <v>0</v>
      </c>
      <c r="J4" s="6">
        <v>51</v>
      </c>
      <c r="K4" s="6">
        <v>0</v>
      </c>
      <c r="L4" s="18">
        <f>143/E4</f>
        <v>1.1000000000000001</v>
      </c>
      <c r="M4" s="17">
        <f>IF($E$9=0,0,100*E4/E$9)</f>
        <v>89.65517241379311</v>
      </c>
    </row>
    <row r="5" spans="2:13" ht="15" customHeight="1" x14ac:dyDescent="0.25">
      <c r="B5" s="4">
        <v>2</v>
      </c>
      <c r="C5" s="15" t="s">
        <v>16</v>
      </c>
      <c r="D5" s="15" t="s">
        <v>17</v>
      </c>
      <c r="E5" s="16">
        <v>6</v>
      </c>
      <c r="F5" s="17">
        <f t="shared" si="0"/>
        <v>3.2555615843733041</v>
      </c>
      <c r="G5" s="6">
        <v>3</v>
      </c>
      <c r="H5" s="6">
        <v>2</v>
      </c>
      <c r="I5" s="6">
        <v>0</v>
      </c>
      <c r="J5" s="6">
        <v>1</v>
      </c>
      <c r="K5" s="6">
        <v>0</v>
      </c>
      <c r="L5" s="18">
        <f>13/E5</f>
        <v>2.1666666666666665</v>
      </c>
      <c r="M5" s="17">
        <f t="shared" ref="M5:M8" si="1">IF($E$9=0,0,100*E5/E$9)</f>
        <v>4.1379310344827589</v>
      </c>
    </row>
    <row r="6" spans="2:13" ht="15" customHeight="1" x14ac:dyDescent="0.25">
      <c r="B6" s="4">
        <v>3</v>
      </c>
      <c r="C6" s="15" t="s">
        <v>18</v>
      </c>
      <c r="D6" s="15" t="s">
        <v>19</v>
      </c>
      <c r="E6" s="16">
        <v>4</v>
      </c>
      <c r="F6" s="17">
        <f t="shared" si="0"/>
        <v>2.1703743895822027</v>
      </c>
      <c r="G6" s="6">
        <v>2</v>
      </c>
      <c r="H6" s="6">
        <v>2</v>
      </c>
      <c r="I6" s="6">
        <v>0</v>
      </c>
      <c r="J6" s="6">
        <v>0</v>
      </c>
      <c r="K6" s="6">
        <v>0</v>
      </c>
      <c r="L6" s="18">
        <f>9/E6</f>
        <v>2.25</v>
      </c>
      <c r="M6" s="17">
        <f t="shared" si="1"/>
        <v>2.7586206896551726</v>
      </c>
    </row>
    <row r="7" spans="2:13" ht="15" customHeight="1" x14ac:dyDescent="0.25">
      <c r="B7" s="4">
        <v>4</v>
      </c>
      <c r="C7" s="15" t="s">
        <v>16</v>
      </c>
      <c r="D7" s="15" t="s">
        <v>20</v>
      </c>
      <c r="E7" s="16">
        <v>3</v>
      </c>
      <c r="F7" s="17">
        <f t="shared" si="0"/>
        <v>1.6277807921866521</v>
      </c>
      <c r="G7" s="6">
        <v>0</v>
      </c>
      <c r="H7" s="6">
        <v>1</v>
      </c>
      <c r="I7" s="6">
        <v>0</v>
      </c>
      <c r="J7" s="6">
        <v>2</v>
      </c>
      <c r="K7" s="6">
        <v>0</v>
      </c>
      <c r="L7" s="18">
        <f>10/E7</f>
        <v>3.3333333333333335</v>
      </c>
      <c r="M7" s="17">
        <f t="shared" si="1"/>
        <v>2.0689655172413794</v>
      </c>
    </row>
    <row r="8" spans="2:13" ht="15" customHeight="1" x14ac:dyDescent="0.25">
      <c r="B8" s="4">
        <v>5</v>
      </c>
      <c r="C8" s="15" t="s">
        <v>21</v>
      </c>
      <c r="D8" s="15" t="s">
        <v>22</v>
      </c>
      <c r="E8" s="16">
        <v>2</v>
      </c>
      <c r="F8" s="17">
        <f t="shared" si="0"/>
        <v>1.0851871947911014</v>
      </c>
      <c r="G8" s="6">
        <v>1</v>
      </c>
      <c r="H8" s="6">
        <v>0</v>
      </c>
      <c r="I8" s="6">
        <v>0</v>
      </c>
      <c r="J8" s="6">
        <v>1</v>
      </c>
      <c r="K8" s="6">
        <v>0</v>
      </c>
      <c r="L8" s="18">
        <f>2/E8</f>
        <v>1</v>
      </c>
      <c r="M8" s="17">
        <f t="shared" si="1"/>
        <v>1.3793103448275863</v>
      </c>
    </row>
    <row r="9" spans="2:13" ht="15" customHeight="1" x14ac:dyDescent="0.25">
      <c r="B9" s="4">
        <v>5</v>
      </c>
      <c r="C9" s="5"/>
      <c r="D9" s="5" t="s">
        <v>12</v>
      </c>
      <c r="E9" s="16">
        <f>SUM(E4:E8)</f>
        <v>145</v>
      </c>
      <c r="F9" s="17">
        <f t="shared" si="0"/>
        <v>78.676071622354868</v>
      </c>
      <c r="G9" s="16">
        <f>SUM(G4:G8)</f>
        <v>84</v>
      </c>
      <c r="H9" s="16">
        <f>SUM(H4:H8)</f>
        <v>6</v>
      </c>
      <c r="I9" s="16">
        <f>SUM(I4:I4)</f>
        <v>0</v>
      </c>
      <c r="J9" s="16">
        <f>SUM(J4:J8)</f>
        <v>55</v>
      </c>
      <c r="K9" s="16">
        <f>SUM(K4:K4)</f>
        <v>0</v>
      </c>
      <c r="L9" s="17">
        <f>177/E9</f>
        <v>1.2206896551724138</v>
      </c>
      <c r="M9" s="17">
        <f>IF($E$9=0,0,100*E9/E$9)</f>
        <v>100</v>
      </c>
    </row>
    <row r="10" spans="2:13" ht="15" customHeight="1" x14ac:dyDescent="0.25">
      <c r="C10" s="1"/>
      <c r="D10" s="5" t="s">
        <v>13</v>
      </c>
      <c r="E10" s="6">
        <v>1843</v>
      </c>
      <c r="F10" s="7"/>
      <c r="G10" s="8"/>
      <c r="H10" s="8"/>
      <c r="I10" s="8"/>
      <c r="J10" s="8"/>
      <c r="K10" s="8"/>
      <c r="L10" s="8"/>
      <c r="M10" s="8"/>
    </row>
    <row r="11" spans="2:13" x14ac:dyDescent="0.25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2019-10-31T13:39:28Z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