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Eki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L8" i="1"/>
  <c r="L7" i="1"/>
  <c r="L6" i="1"/>
  <c r="L5" i="1"/>
  <c r="L4" i="1"/>
  <c r="K9" i="1" l="1"/>
  <c r="I9" i="1"/>
  <c r="J9" i="1" l="1"/>
  <c r="H9" i="1"/>
  <c r="G9" i="1"/>
  <c r="E9" i="1"/>
  <c r="F8" i="1" l="1"/>
  <c r="F7" i="1"/>
  <c r="F6" i="1"/>
  <c r="F5" i="1"/>
  <c r="M9" i="1" l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<sst xmlns="http://schemas.openxmlformats.org/spreadsheetml/2006/main" count="24" uniqueCount="23">
  <si>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</si>
  <si>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</si>
  <si>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</si>
  <si>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</si>
  <si>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</si>
  <si>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</si>
  <si>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</si>
  <si>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</si>
  <si>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</si>
  <si>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</si>
  <si>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</si>
  <si>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</si>
  <si>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</si>
  <si>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</si>
  <si>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 Tüketici hizmetleri</t>
  </si>
  <si>
    <t>5.3. Bilgi/Belge talebi (K22)</t>
  </si>
  <si>
    <t>1. Fatura ve/veya faturaya esas unsurlar</t>
  </si>
  <si>
    <t>1.6. Fatura gönderimi (K6)</t>
  </si>
  <si>
    <t>2. Fiyat</t>
  </si>
  <si>
    <t>2.1. Aktif enerji bedeli (K7)</t>
  </si>
  <si>
    <t>1.2. Fatura tutarı (K2)</t>
  </si>
  <si>
    <t>4. İkili anlaşma</t>
  </si>
  <si>
    <t>4.9. Güvence bedeli ve iadesi (K18)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</si>
</sst>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3" sqref="C13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3" t="s">
        <v>0</v>
      </c>
      <c r="F2" s="14"/>
      <c r="G2" s="14"/>
      <c r="H2" s="14"/>
      <c r="I2" s="14"/>
      <c r="J2" s="14"/>
      <c r="K2" s="14"/>
      <c r="L2" s="14"/>
      <c r="M2" s="15"/>
    </row>
    <row r="3" spans="2:13" ht="63.75" x14ac:dyDescent="0.25">
      <c r="B3" s="2" t="s">
        <v>1</v>
      </c>
      <c r="C3" s="16" t="s">
        <v>2</v>
      </c>
      <c r="D3" s="17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14</v>
      </c>
      <c r="D4" s="10" t="s">
        <v>15</v>
      </c>
      <c r="E4" s="11">
        <v>194</v>
      </c>
      <c r="F4" s="12">
        <f t="shared" ref="F4:F9" si="0">(E4/$E$10)*1000</f>
        <v>103.0818278427205</v>
      </c>
      <c r="G4" s="6">
        <v>194</v>
      </c>
      <c r="H4" s="6">
        <v>0</v>
      </c>
      <c r="I4" s="6">
        <v>0</v>
      </c>
      <c r="J4" s="6">
        <v>0</v>
      </c>
      <c r="K4" s="6">
        <v>0</v>
      </c>
      <c r="L4" s="18">
        <f>194/E4</f>
        <v>1</v>
      </c>
      <c r="M4" s="12">
        <f>IF($E$9=0,0,100*E4/E$9)</f>
        <v>77.290836653386449</v>
      </c>
    </row>
    <row r="5" spans="2:13" ht="15" customHeight="1" x14ac:dyDescent="0.25">
      <c r="B5" s="4">
        <v>2</v>
      </c>
      <c r="C5" s="10" t="s">
        <v>16</v>
      </c>
      <c r="D5" s="10" t="s">
        <v>17</v>
      </c>
      <c r="E5" s="11">
        <v>39</v>
      </c>
      <c r="F5" s="12">
        <f t="shared" si="0"/>
        <v>20.722635494155153</v>
      </c>
      <c r="G5" s="6">
        <v>24</v>
      </c>
      <c r="H5" s="6">
        <v>9</v>
      </c>
      <c r="I5" s="6">
        <v>2</v>
      </c>
      <c r="J5" s="6">
        <v>4</v>
      </c>
      <c r="K5" s="6">
        <v>0</v>
      </c>
      <c r="L5" s="18">
        <f>84/E5</f>
        <v>2.1538461538461537</v>
      </c>
      <c r="M5" s="12">
        <f t="shared" ref="M5:M8" si="1">IF($E$9=0,0,100*E5/E$9)</f>
        <v>15.53784860557769</v>
      </c>
    </row>
    <row r="6" spans="2:13" ht="15" customHeight="1" x14ac:dyDescent="0.25">
      <c r="B6" s="4">
        <v>3</v>
      </c>
      <c r="C6" s="10" t="s">
        <v>21</v>
      </c>
      <c r="D6" s="10" t="s">
        <v>22</v>
      </c>
      <c r="E6" s="11">
        <v>8</v>
      </c>
      <c r="F6" s="12">
        <f t="shared" si="0"/>
        <v>4.2507970244420825</v>
      </c>
      <c r="G6" s="6">
        <v>1</v>
      </c>
      <c r="H6" s="6">
        <v>6</v>
      </c>
      <c r="I6" s="6">
        <v>0</v>
      </c>
      <c r="J6" s="6">
        <v>1</v>
      </c>
      <c r="K6" s="6">
        <v>0</v>
      </c>
      <c r="L6" s="18">
        <f>25/E6</f>
        <v>3.125</v>
      </c>
      <c r="M6" s="12">
        <f t="shared" si="1"/>
        <v>3.1872509960159361</v>
      </c>
    </row>
    <row r="7" spans="2:13" ht="15" customHeight="1" x14ac:dyDescent="0.25">
      <c r="B7" s="4">
        <v>4</v>
      </c>
      <c r="C7" s="10" t="s">
        <v>16</v>
      </c>
      <c r="D7" s="10" t="s">
        <v>20</v>
      </c>
      <c r="E7" s="11">
        <v>7</v>
      </c>
      <c r="F7" s="12">
        <f t="shared" si="0"/>
        <v>3.7194473963868226</v>
      </c>
      <c r="G7" s="6">
        <v>2</v>
      </c>
      <c r="H7" s="6">
        <v>4</v>
      </c>
      <c r="I7" s="6">
        <v>0</v>
      </c>
      <c r="J7" s="6">
        <v>1</v>
      </c>
      <c r="K7" s="6">
        <v>0</v>
      </c>
      <c r="L7" s="18">
        <f>30/E7</f>
        <v>4.2857142857142856</v>
      </c>
      <c r="M7" s="12">
        <f t="shared" si="1"/>
        <v>2.7888446215139444</v>
      </c>
    </row>
    <row r="8" spans="2:13" ht="15" customHeight="1" x14ac:dyDescent="0.25">
      <c r="B8" s="4">
        <v>5</v>
      </c>
      <c r="C8" s="10" t="s">
        <v>18</v>
      </c>
      <c r="D8" s="10" t="s">
        <v>19</v>
      </c>
      <c r="E8" s="11">
        <v>3</v>
      </c>
      <c r="F8" s="12">
        <f t="shared" si="0"/>
        <v>1.5940488841657809</v>
      </c>
      <c r="G8" s="6">
        <v>2</v>
      </c>
      <c r="H8" s="6">
        <v>1</v>
      </c>
      <c r="I8" s="6">
        <v>0</v>
      </c>
      <c r="J8" s="6">
        <v>0</v>
      </c>
      <c r="K8" s="6">
        <v>0</v>
      </c>
      <c r="L8" s="18">
        <f>6/E8</f>
        <v>2</v>
      </c>
      <c r="M8" s="12">
        <f t="shared" si="1"/>
        <v>1.1952191235059761</v>
      </c>
    </row>
    <row r="9" spans="2:13" ht="15" customHeight="1" x14ac:dyDescent="0.25">
      <c r="B9" s="4">
        <v>5</v>
      </c>
      <c r="C9" s="5"/>
      <c r="D9" s="5" t="s">
        <v>12</v>
      </c>
      <c r="E9" s="11">
        <f>SUM(E4:E8)</f>
        <v>251</v>
      </c>
      <c r="F9" s="12">
        <f t="shared" si="0"/>
        <v>133.36875664187033</v>
      </c>
      <c r="G9" s="11">
        <f>SUM(G4:G8)</f>
        <v>223</v>
      </c>
      <c r="H9" s="11">
        <f>SUM(H4:H8)</f>
        <v>20</v>
      </c>
      <c r="I9" s="11">
        <f>SUM(I4:I8)</f>
        <v>2</v>
      </c>
      <c r="J9" s="11">
        <f>SUM(J4:J8)</f>
        <v>6</v>
      </c>
      <c r="K9" s="11">
        <f>SUM(K4:K8)</f>
        <v>0</v>
      </c>
      <c r="L9" s="12">
        <f>339/E9</f>
        <v>1.3505976095617529</v>
      </c>
      <c r="M9" s="12">
        <f>IF($E$9=0,0,100*E9/E$9)</f>
        <v>100</v>
      </c>
    </row>
    <row r="10" spans="2:13" ht="15" customHeight="1" x14ac:dyDescent="0.25">
      <c r="C10" s="1"/>
      <c r="D10" s="5" t="s">
        <v>13</v>
      </c>
      <c r="E10" s="6">
        <v>1882</v>
      </c>
      <c r="F10" s="7"/>
      <c r="G10" s="8"/>
      <c r="H10" s="8"/>
      <c r="I10" s="8"/>
      <c r="J10" s="8"/>
      <c r="K10" s="8"/>
      <c r="L10" s="8"/>
      <c r="M10" s="8"/>
    </row>
    <row r="11" spans="2:13" x14ac:dyDescent="0.25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2019-11-28T07:26:00Z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